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7350" windowHeight="8445" tabRatio="919" activeTab="0"/>
  </bookViews>
  <sheets>
    <sheet name="Cover Page" sheetId="1" r:id="rId1"/>
    <sheet name="Intro" sheetId="2" r:id="rId2"/>
    <sheet name="50-60-70-80-100" sheetId="3" r:id="rId3"/>
    <sheet name="200-300-400" sheetId="4" r:id="rId4"/>
    <sheet name="300H-1500W" sheetId="5" r:id="rId5"/>
    <sheet name="600-800-1000-1500" sheetId="6" r:id="rId6"/>
    <sheet name="50H-60H-80H-90H-100H" sheetId="7" r:id="rId7"/>
    <sheet name="LJ-HJ-TJ" sheetId="8" r:id="rId8"/>
    <sheet name="SP-JT-DT-BT" sheetId="9" r:id="rId9"/>
  </sheets>
  <definedNames/>
  <calcPr fullCalcOnLoad="1"/>
</workbook>
</file>

<file path=xl/sharedStrings.xml><?xml version="1.0" encoding="utf-8"?>
<sst xmlns="http://schemas.openxmlformats.org/spreadsheetml/2006/main" count="397" uniqueCount="55">
  <si>
    <t>INTRODUCTION</t>
  </si>
  <si>
    <t>In distances 600 m and over no correction is necessary and the 1/100 second tables should be used at the full 1/10 intervals.</t>
  </si>
  <si>
    <t>A T H L E T I C S    F O R    B E G I N N E R S</t>
  </si>
  <si>
    <t>SCORING  TABLES</t>
  </si>
  <si>
    <t>FOR</t>
  </si>
  <si>
    <t xml:space="preserve">ALBERTA YOUTH </t>
  </si>
  <si>
    <t>COMBINED EVENTS PROGRAM</t>
  </si>
  <si>
    <t>ATHLETICS  ALBERTA  1995</t>
  </si>
  <si>
    <t>by  Marek Glowacki</t>
  </si>
  <si>
    <t>Points</t>
  </si>
  <si>
    <t>Time</t>
  </si>
  <si>
    <t>60 Meters Sprint</t>
  </si>
  <si>
    <t>80 Meters Sprint</t>
  </si>
  <si>
    <t>100 Meters Sprint</t>
  </si>
  <si>
    <t>300 Meters Sprint</t>
  </si>
  <si>
    <t>Time(sec)</t>
  </si>
  <si>
    <t>60 Meters Hurdles</t>
  </si>
  <si>
    <t>80 Meters Hurdles</t>
  </si>
  <si>
    <t>Result</t>
  </si>
  <si>
    <t>Height</t>
  </si>
  <si>
    <r>
      <t>SHOT  PUT   -  3 kg</t>
    </r>
    <r>
      <rPr>
        <b/>
        <sz val="10"/>
        <rFont val="Times New Roman"/>
        <family val="1"/>
      </rPr>
      <t xml:space="preserve">      (distance in meters)</t>
    </r>
  </si>
  <si>
    <r>
      <t>High  Jump</t>
    </r>
    <r>
      <rPr>
        <b/>
        <sz val="14"/>
        <rFont val="Geneva"/>
        <family val="0"/>
      </rPr>
      <t xml:space="preserve">    </t>
    </r>
    <r>
      <rPr>
        <sz val="10"/>
        <rFont val="Geneva"/>
        <family val="0"/>
      </rPr>
      <t>(height in centimeters)</t>
    </r>
  </si>
  <si>
    <t>50 Meters Hurdles</t>
  </si>
  <si>
    <t>1000  Meters  Run</t>
  </si>
  <si>
    <t>800  Meters  Run</t>
  </si>
  <si>
    <t>600  Meters  Run</t>
  </si>
  <si>
    <t>200 Meters Sprint</t>
  </si>
  <si>
    <t>50 Meters Dash</t>
  </si>
  <si>
    <r>
      <t>SHOT  PUT</t>
    </r>
    <r>
      <rPr>
        <b/>
        <sz val="14"/>
        <rFont val="Times New Roman"/>
        <family val="1"/>
      </rPr>
      <t xml:space="preserve">   (</t>
    </r>
    <r>
      <rPr>
        <b/>
        <sz val="10"/>
        <rFont val="Times New Roman"/>
        <family val="1"/>
      </rPr>
      <t>distance in meters, shot weight of 4 kg, 3 kg, 2 kg or 6 lb)</t>
    </r>
  </si>
  <si>
    <r>
      <t>Javelin and Discus Throw</t>
    </r>
    <r>
      <rPr>
        <b/>
        <sz val="14"/>
        <rFont val="Times New Roman"/>
        <family val="1"/>
      </rPr>
      <t xml:space="preserve">  </t>
    </r>
    <r>
      <rPr>
        <b/>
        <sz val="10"/>
        <rFont val="Times New Roman"/>
        <family val="1"/>
      </rPr>
      <t>(distance in meters, weight of 400g, 500g, 600g javelin and 600g, 750g, 1 kg discus)</t>
    </r>
  </si>
  <si>
    <r>
      <t xml:space="preserve">Ball Throw </t>
    </r>
    <r>
      <rPr>
        <b/>
        <sz val="14"/>
        <rFont val="Times New Roman"/>
        <family val="1"/>
      </rPr>
      <t xml:space="preserve"> </t>
    </r>
    <r>
      <rPr>
        <b/>
        <sz val="10"/>
        <rFont val="Times New Roman"/>
        <family val="1"/>
      </rPr>
      <t>(distance in meters, baseball, field hockey or other suitable ball)</t>
    </r>
  </si>
  <si>
    <r>
      <t>LONG JUMP</t>
    </r>
    <r>
      <rPr>
        <b/>
        <sz val="10"/>
        <rFont val="Times New Roman"/>
        <family val="1"/>
      </rPr>
      <t xml:space="preserve">    </t>
    </r>
    <r>
      <rPr>
        <sz val="10"/>
        <rFont val="Times New Roman"/>
        <family val="1"/>
      </rPr>
      <t>(distance in centimeters)</t>
    </r>
  </si>
  <si>
    <t xml:space="preserve">  Head Coach of Athletics </t>
  </si>
  <si>
    <t xml:space="preserve">   at University of Alberta, Canada</t>
  </si>
  <si>
    <t xml:space="preserve">HOW TO USE THE HARD COPY OF THE TABLES </t>
  </si>
  <si>
    <r>
      <t>Example:</t>
    </r>
    <r>
      <rPr>
        <u val="single"/>
        <sz val="10"/>
        <rFont val="Bedini"/>
        <family val="2"/>
      </rPr>
      <t xml:space="preserve"> </t>
    </r>
    <r>
      <rPr>
        <sz val="10"/>
        <rFont val="Bedini"/>
        <family val="2"/>
      </rPr>
      <t xml:space="preserve">  A  800m runner was clocked at 2:30.63 sec.  There is no exact result of 2:30.63. Therefore the nearest poorer result of 2:30.80 should be read at a value of 349 points. Of course, while scoring the results by Hy-Tek Meet Manager a more precise point score can be obtain. </t>
    </r>
  </si>
  <si>
    <t xml:space="preserve">Times in all running events are expressed in 1/100 of a second ( as required by the fully automatic timing rule).  While evaluating a hand-timed performances (in 1/10 second) the following method shall be used: </t>
  </si>
  <si>
    <t xml:space="preserve">In events when times and distances can not be exactly found on the scoring chart the nearest poorer performances should be read off. </t>
  </si>
  <si>
    <t>100 Meters Hurdles</t>
  </si>
  <si>
    <t>90 Meters Hurdles</t>
  </si>
  <si>
    <t>70 Meters Sprint</t>
  </si>
  <si>
    <r>
      <t>TRIPLE JUMP</t>
    </r>
    <r>
      <rPr>
        <b/>
        <sz val="10"/>
        <rFont val="Times New Roman"/>
        <family val="1"/>
      </rPr>
      <t xml:space="preserve">    </t>
    </r>
    <r>
      <rPr>
        <sz val="10"/>
        <rFont val="Times New Roman"/>
        <family val="1"/>
      </rPr>
      <t>(distance in centimeters)</t>
    </r>
  </si>
  <si>
    <t>400 Meters Sprint</t>
  </si>
  <si>
    <t>1500  Meters  Run</t>
  </si>
  <si>
    <t>300 Meters Hurdles</t>
  </si>
  <si>
    <t>1500  Meters  Walk</t>
  </si>
  <si>
    <t>Second edition - Athletics Alberta - 2007</t>
  </si>
  <si>
    <r>
      <t>NOTE</t>
    </r>
    <r>
      <rPr>
        <b/>
        <sz val="11"/>
        <rFont val="Antigoni"/>
        <family val="0"/>
      </rPr>
      <t xml:space="preserve">: The difference between scores calculated by the "abbreviated version" of the scoring tables (Hard Copy) and the Hy-Tek Meet Manager may happen.                                                                   </t>
    </r>
  </si>
  <si>
    <r>
      <t>Example:</t>
    </r>
    <r>
      <rPr>
        <sz val="10"/>
        <rFont val="Bedini"/>
        <family val="2"/>
      </rPr>
      <t xml:space="preserve">  In sprints and hurdles, up to 200 m a 0.24 of a second and in 300 to 400m a 0.14 of a second shall be added to the hand timed result. (Hand timed 100 m = 13.5 sec  + 0.24 sec (FAT conversion factor) =  13.74 sec The 13.74 time (electronic time) should be read off the tables as 286 points). </t>
    </r>
  </si>
  <si>
    <t xml:space="preserve"> For Championship Meets, Records and Ranking purposes always use the Hy-Tek version of the Alberta Youth Scoring Tables.</t>
  </si>
  <si>
    <t>This edition has eight more events added including now a total of 26 events.</t>
  </si>
  <si>
    <t xml:space="preserve">The Alberta Youth Scoring Tables have been developed for the new Age Class Combined Events Program introduced in Alberta in 1995. These scoring tables are designed to score performances of 13 and under girls and boys in the following events: 50m, 60m, 70m, 80m, 100m, 200m, 300m, 400m, 600m, 800m, 1000m, 1500m, 50mH, 60mH, 80mH, 90mH, 100mH, 300mH, 1500mRW, HJ, LJ, TJ, SP, DT, JT and BT. </t>
  </si>
  <si>
    <r>
      <t xml:space="preserve">This </t>
    </r>
    <r>
      <rPr>
        <b/>
        <i/>
        <u val="single"/>
        <sz val="11"/>
        <rFont val="Antigoni"/>
        <family val="0"/>
      </rPr>
      <t>New Edition</t>
    </r>
    <r>
      <rPr>
        <sz val="11"/>
        <rFont val="Antigoni"/>
        <family val="2"/>
      </rPr>
      <t xml:space="preserve"> of the Scoring Tables for youth is more flexible and universal.  It was observed that average performances achieved by girls and boys 13 and under do not show noticeable differences. Therefore these scoring tables could be used for both girls and boys. The addition of eight extra events to a total of 26 track and field events may add more flexibility in scoring. </t>
    </r>
  </si>
  <si>
    <t xml:space="preserve">The Alberta Youth Scoring Tables were design to score various triathlons and tetrathlons for athletes thirteen years of age and younger in the Province of Alberta.                                                                                                                                                                                  This hard copy of the Alberta Youth Scoring Tables provides an abbreviated version of the tables. It may be used for scoring when the computer software version of tables is not available. However the Hy-Tek meet manager software can only produce accurate results. </t>
  </si>
  <si>
    <t>The scoring tables include twenty five (25) track and field events. There are 24 pages (one event per page). Scoring chart for discus and javelin throw is the same. This is the "abbreviated version" of the scoring tables and it should be used as a guiding tool or as a backup in case the electronic version of the tables cannot be used. For full accurate scoring however (including championship meets and records keeping) use a full electronic version of the tables that is built-in in the Hy-Tek Meet Manager software. (Make sure you select the "Alberta Youth" for fully automatic timing and "Alberta Hand" for hand timed events).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</si>
</sst>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0.0"/>
    <numFmt numFmtId="174" formatCode="\2\,00.00"/>
    <numFmt numFmtId="175" formatCode="\4\,00.00"/>
    <numFmt numFmtId="176" formatCode="\3\,00.00"/>
    <numFmt numFmtId="177" formatCode="\5\,00.00"/>
    <numFmt numFmtId="178" formatCode="\1\,00.00"/>
    <numFmt numFmtId="179" formatCode="0.0"/>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0.0000"/>
    <numFmt numFmtId="186" formatCode="\4#,#00.00"/>
    <numFmt numFmtId="187" formatCode="[$-409]h:mm:ss\ AM/PM"/>
    <numFmt numFmtId="188" formatCode="\5#,#00.00"/>
    <numFmt numFmtId="189" formatCode="\6#,#00.00"/>
    <numFmt numFmtId="190" formatCode="\7#,#00.00"/>
    <numFmt numFmtId="191" formatCode="\6#,#00.00"/>
    <numFmt numFmtId="192" formatCode="\7#,#00.00"/>
    <numFmt numFmtId="193" formatCode="\8#,#00.00"/>
    <numFmt numFmtId="194" formatCode="\9#,#00.00"/>
    <numFmt numFmtId="195" formatCode="\10#,#00.00"/>
    <numFmt numFmtId="196" formatCode="\1\1#,#00.00"/>
    <numFmt numFmtId="197" formatCode="\1\2#,#00.00"/>
  </numFmts>
  <fonts count="52">
    <font>
      <sz val="12"/>
      <name val="Tms Rmn"/>
      <family val="0"/>
    </font>
    <font>
      <b/>
      <sz val="12"/>
      <name val="Tms Rmn"/>
      <family val="0"/>
    </font>
    <font>
      <i/>
      <sz val="12"/>
      <name val="Tms Rmn"/>
      <family val="0"/>
    </font>
    <font>
      <b/>
      <i/>
      <sz val="12"/>
      <name val="Tms Rmn"/>
      <family val="0"/>
    </font>
    <font>
      <b/>
      <u val="double"/>
      <sz val="12"/>
      <name val="Geneva"/>
      <family val="0"/>
    </font>
    <font>
      <sz val="9"/>
      <name val="Geneva"/>
      <family val="0"/>
    </font>
    <font>
      <b/>
      <sz val="9"/>
      <name val="Geneva"/>
      <family val="0"/>
    </font>
    <font>
      <sz val="10"/>
      <name val="Tms Rmn"/>
      <family val="0"/>
    </font>
    <font>
      <sz val="9"/>
      <name val="Tms Rmn"/>
      <family val="0"/>
    </font>
    <font>
      <b/>
      <sz val="14"/>
      <name val="Geneva"/>
      <family val="0"/>
    </font>
    <font>
      <b/>
      <sz val="14"/>
      <name val="Tms Rmn"/>
      <family val="0"/>
    </font>
    <font>
      <b/>
      <sz val="9"/>
      <name val="Tms Rmn"/>
      <family val="0"/>
    </font>
    <font>
      <b/>
      <u val="double"/>
      <sz val="14"/>
      <name val="Geneva"/>
      <family val="0"/>
    </font>
    <font>
      <u val="double"/>
      <sz val="14"/>
      <name val="Geneva"/>
      <family val="0"/>
    </font>
    <font>
      <u val="double"/>
      <sz val="14"/>
      <name val="Tms Rmn"/>
      <family val="0"/>
    </font>
    <font>
      <sz val="14"/>
      <name val="Tms Rmn"/>
      <family val="0"/>
    </font>
    <font>
      <b/>
      <u val="double"/>
      <sz val="14"/>
      <name val="Times New Roman"/>
      <family val="1"/>
    </font>
    <font>
      <b/>
      <sz val="14"/>
      <name val="Times New Roman"/>
      <family val="1"/>
    </font>
    <font>
      <sz val="14"/>
      <name val="Times New Roman"/>
      <family val="1"/>
    </font>
    <font>
      <b/>
      <sz val="10"/>
      <name val="Times New Roman"/>
      <family val="1"/>
    </font>
    <font>
      <sz val="8"/>
      <name val="Tms Rmn"/>
      <family val="0"/>
    </font>
    <font>
      <sz val="10"/>
      <name val="Geneva"/>
      <family val="0"/>
    </font>
    <font>
      <b/>
      <sz val="18"/>
      <name val="Tms Rmn"/>
      <family val="0"/>
    </font>
    <font>
      <b/>
      <sz val="24"/>
      <name val="Tms Rmn"/>
      <family val="0"/>
    </font>
    <font>
      <sz val="14"/>
      <name val="Bedini"/>
      <family val="2"/>
    </font>
    <font>
      <b/>
      <sz val="20"/>
      <name val="Albertus Extra Bold"/>
      <family val="2"/>
    </font>
    <font>
      <sz val="20"/>
      <name val="Albertus Extra Bold"/>
      <family val="2"/>
    </font>
    <font>
      <sz val="12"/>
      <name val="Eurostar Black Extended"/>
      <family val="2"/>
    </font>
    <font>
      <b/>
      <sz val="12"/>
      <name val="Eurostar Black Extended"/>
      <family val="2"/>
    </font>
    <font>
      <b/>
      <sz val="18"/>
      <name val="Eurostar Black Extended"/>
      <family val="2"/>
    </font>
    <font>
      <b/>
      <sz val="16"/>
      <name val="Eurostar Black Extended"/>
      <family val="2"/>
    </font>
    <font>
      <sz val="12"/>
      <name val="Elephant"/>
      <family val="1"/>
    </font>
    <font>
      <b/>
      <sz val="24"/>
      <name val="Elephant"/>
      <family val="1"/>
    </font>
    <font>
      <sz val="10"/>
      <name val="Times New Roman"/>
      <family val="1"/>
    </font>
    <font>
      <sz val="28"/>
      <name val="Wide Latin"/>
      <family val="1"/>
    </font>
    <font>
      <b/>
      <sz val="16"/>
      <name val="CopprplGoth Bd BT"/>
      <family val="2"/>
    </font>
    <font>
      <sz val="12"/>
      <name val="Bedini"/>
      <family val="2"/>
    </font>
    <font>
      <sz val="10"/>
      <name val="Bedini"/>
      <family val="2"/>
    </font>
    <font>
      <sz val="14"/>
      <name val="Antigoni"/>
      <family val="2"/>
    </font>
    <font>
      <sz val="10"/>
      <color indexed="56"/>
      <name val="Arial"/>
      <family val="2"/>
    </font>
    <font>
      <u val="single"/>
      <sz val="10"/>
      <name val="Bedini"/>
      <family val="2"/>
    </font>
    <font>
      <u val="double"/>
      <sz val="10"/>
      <name val="Bedini"/>
      <family val="2"/>
    </font>
    <font>
      <sz val="11"/>
      <name val="Antigoni"/>
      <family val="2"/>
    </font>
    <font>
      <b/>
      <sz val="11"/>
      <name val="Antigoni"/>
      <family val="0"/>
    </font>
    <font>
      <b/>
      <u val="double"/>
      <sz val="11"/>
      <name val="Antigoni"/>
      <family val="0"/>
    </font>
    <font>
      <b/>
      <sz val="8"/>
      <name val="Geneva"/>
      <family val="0"/>
    </font>
    <font>
      <sz val="8"/>
      <name val="Arial Narrow"/>
      <family val="2"/>
    </font>
    <font>
      <b/>
      <i/>
      <sz val="16"/>
      <name val="Eurostar Black Extended"/>
      <family val="0"/>
    </font>
    <font>
      <i/>
      <sz val="12"/>
      <name val="Eurostar Black Extended"/>
      <family val="0"/>
    </font>
    <font>
      <b/>
      <i/>
      <u val="single"/>
      <sz val="11"/>
      <name val="Antigoni"/>
      <family val="0"/>
    </font>
    <font>
      <b/>
      <u val="double"/>
      <sz val="12"/>
      <name val="Antigoni"/>
      <family val="0"/>
    </font>
    <font>
      <u val="single"/>
      <sz val="12"/>
      <name val="Bedini"/>
      <family val="0"/>
    </font>
  </fonts>
  <fills count="6">
    <fill>
      <patternFill/>
    </fill>
    <fill>
      <patternFill patternType="gray125"/>
    </fill>
    <fill>
      <patternFill patternType="solid">
        <fgColor indexed="13"/>
        <bgColor indexed="64"/>
      </patternFill>
    </fill>
    <fill>
      <patternFill patternType="solid">
        <fgColor indexed="65"/>
        <bgColor indexed="64"/>
      </patternFill>
    </fill>
    <fill>
      <patternFill patternType="solid">
        <fgColor indexed="10"/>
        <bgColor indexed="64"/>
      </patternFill>
    </fill>
    <fill>
      <patternFill patternType="solid">
        <fgColor indexed="41"/>
        <bgColor indexed="64"/>
      </patternFill>
    </fill>
  </fills>
  <borders count="7">
    <border>
      <left/>
      <right/>
      <top/>
      <bottom/>
      <diagonal/>
    </border>
    <border>
      <left style="hair"/>
      <right style="hair"/>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8" fillId="0" borderId="0">
      <alignment horizontal="center"/>
      <protection/>
    </xf>
    <xf numFmtId="9" fontId="0" fillId="0" borderId="0" applyFont="0" applyFill="0" applyBorder="0" applyAlignment="0" applyProtection="0"/>
    <xf numFmtId="172" fontId="7" fillId="0" borderId="1">
      <alignment horizontal="center"/>
      <protection/>
    </xf>
    <xf numFmtId="0" fontId="22" fillId="0" borderId="0">
      <alignment/>
      <protection/>
    </xf>
    <xf numFmtId="0" fontId="23" fillId="0" borderId="0">
      <alignment/>
      <protection/>
    </xf>
  </cellStyleXfs>
  <cellXfs count="161">
    <xf numFmtId="0" fontId="0" fillId="0" borderId="0" xfId="0" applyAlignment="1">
      <alignment/>
    </xf>
    <xf numFmtId="0" fontId="4" fillId="0" borderId="0" xfId="0" applyFont="1" applyAlignment="1" applyProtection="1">
      <alignment horizontal="centerContinuous" vertical="center"/>
      <protection/>
    </xf>
    <xf numFmtId="2" fontId="5" fillId="0" borderId="0" xfId="0" applyNumberFormat="1" applyFont="1" applyAlignment="1" applyProtection="1">
      <alignment horizontal="centerContinuous"/>
      <protection/>
    </xf>
    <xf numFmtId="0" fontId="6" fillId="0" borderId="0" xfId="0" applyFont="1" applyAlignment="1" applyProtection="1">
      <alignment horizontal="centerContinuous"/>
      <protection/>
    </xf>
    <xf numFmtId="0" fontId="6" fillId="0" borderId="0" xfId="0" applyFont="1" applyAlignment="1">
      <alignment horizontal="centerContinuous"/>
    </xf>
    <xf numFmtId="0" fontId="5" fillId="0" borderId="0" xfId="0" applyFont="1" applyAlignment="1">
      <alignment/>
    </xf>
    <xf numFmtId="0" fontId="6" fillId="0" borderId="0" xfId="0" applyFont="1" applyAlignment="1">
      <alignment/>
    </xf>
    <xf numFmtId="1" fontId="6" fillId="0" borderId="2" xfId="0" applyNumberFormat="1" applyFont="1" applyBorder="1" applyAlignment="1" applyProtection="1">
      <alignment horizontal="center"/>
      <protection/>
    </xf>
    <xf numFmtId="2" fontId="5" fillId="0" borderId="3" xfId="0" applyNumberFormat="1" applyFont="1" applyBorder="1" applyAlignment="1" applyProtection="1">
      <alignment horizontal="center"/>
      <protection/>
    </xf>
    <xf numFmtId="2" fontId="5" fillId="0" borderId="4" xfId="0" applyNumberFormat="1" applyFont="1" applyBorder="1" applyAlignment="1" applyProtection="1">
      <alignment horizontal="center"/>
      <protection/>
    </xf>
    <xf numFmtId="2" fontId="5" fillId="0" borderId="0" xfId="0" applyNumberFormat="1" applyFont="1" applyAlignment="1">
      <alignment/>
    </xf>
    <xf numFmtId="2" fontId="5" fillId="0" borderId="4" xfId="19" applyNumberFormat="1" applyFont="1" applyBorder="1" applyAlignment="1">
      <alignment horizontal="center"/>
      <protection/>
    </xf>
    <xf numFmtId="1" fontId="6" fillId="0" borderId="0" xfId="21" applyNumberFormat="1" applyFont="1" applyBorder="1" applyProtection="1">
      <alignment horizontal="center"/>
      <protection hidden="1"/>
    </xf>
    <xf numFmtId="1" fontId="6" fillId="0" borderId="0" xfId="21" applyNumberFormat="1" applyFont="1" applyBorder="1">
      <alignment horizontal="center"/>
      <protection/>
    </xf>
    <xf numFmtId="1" fontId="6" fillId="0" borderId="2" xfId="21" applyNumberFormat="1" applyFont="1" applyBorder="1">
      <alignment horizontal="center"/>
      <protection/>
    </xf>
    <xf numFmtId="1" fontId="6" fillId="0" borderId="0" xfId="21" applyNumberFormat="1" applyFont="1" applyBorder="1" applyAlignment="1">
      <alignment horizontal="centerContinuous"/>
      <protection/>
    </xf>
    <xf numFmtId="0" fontId="5" fillId="0" borderId="0" xfId="0" applyFont="1" applyAlignment="1">
      <alignment horizontal="centerContinuous"/>
    </xf>
    <xf numFmtId="0" fontId="9" fillId="0" borderId="0" xfId="0" applyFont="1" applyBorder="1" applyAlignment="1">
      <alignment horizontal="centerContinuous" vertical="center"/>
    </xf>
    <xf numFmtId="174" fontId="9" fillId="0" borderId="0" xfId="0" applyNumberFormat="1" applyFont="1" applyAlignment="1">
      <alignment horizontal="centerContinuous" vertical="center"/>
    </xf>
    <xf numFmtId="2" fontId="9" fillId="0" borderId="0" xfId="0" applyNumberFormat="1" applyFont="1" applyAlignment="1">
      <alignment horizontal="centerContinuous"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175" fontId="10" fillId="0" borderId="0" xfId="0" applyNumberFormat="1" applyFont="1" applyBorder="1" applyAlignment="1">
      <alignment vertical="center"/>
    </xf>
    <xf numFmtId="2" fontId="5" fillId="0" borderId="0" xfId="0" applyNumberFormat="1" applyFont="1" applyBorder="1" applyAlignment="1" applyProtection="1">
      <alignment horizontal="center"/>
      <protection/>
    </xf>
    <xf numFmtId="0" fontId="4" fillId="0" borderId="0" xfId="0" applyFont="1" applyAlignment="1">
      <alignment horizontal="centerContinuous" vertical="center"/>
    </xf>
    <xf numFmtId="1" fontId="5" fillId="0" borderId="4" xfId="0" applyNumberFormat="1" applyFont="1" applyBorder="1" applyAlignment="1" applyProtection="1">
      <alignment horizontal="centerContinuous"/>
      <protection/>
    </xf>
    <xf numFmtId="0" fontId="6" fillId="0" borderId="0" xfId="0" applyFont="1" applyAlignment="1" applyProtection="1">
      <alignment horizontal="centerContinuous"/>
      <protection hidden="1"/>
    </xf>
    <xf numFmtId="0" fontId="8" fillId="0" borderId="0" xfId="0" applyFont="1" applyAlignment="1">
      <alignment horizontal="centerContinuous"/>
    </xf>
    <xf numFmtId="0" fontId="11" fillId="0" borderId="0" xfId="0" applyFont="1" applyAlignment="1">
      <alignment horizontal="centerContinuous"/>
    </xf>
    <xf numFmtId="0" fontId="8" fillId="0" borderId="0" xfId="0" applyFont="1" applyAlignment="1">
      <alignment/>
    </xf>
    <xf numFmtId="0" fontId="6" fillId="0" borderId="2" xfId="0" applyFont="1" applyBorder="1" applyAlignment="1" applyProtection="1">
      <alignment horizontal="center"/>
      <protection/>
    </xf>
    <xf numFmtId="1" fontId="5" fillId="0" borderId="3" xfId="0" applyNumberFormat="1" applyFont="1" applyBorder="1" applyAlignment="1" applyProtection="1">
      <alignment horizontal="center"/>
      <protection/>
    </xf>
    <xf numFmtId="0" fontId="6" fillId="0" borderId="2" xfId="0" applyFont="1" applyBorder="1" applyAlignment="1" applyProtection="1">
      <alignment horizontal="center"/>
      <protection hidden="1"/>
    </xf>
    <xf numFmtId="0" fontId="6" fillId="0" borderId="2" xfId="0" applyFont="1" applyBorder="1" applyAlignment="1">
      <alignment horizontal="center"/>
    </xf>
    <xf numFmtId="1" fontId="6" fillId="0" borderId="0" xfId="21" applyNumberFormat="1" applyFont="1" applyBorder="1" applyAlignment="1">
      <alignment horizontal="center"/>
      <protection/>
    </xf>
    <xf numFmtId="1" fontId="5" fillId="0" borderId="4" xfId="19" applyNumberFormat="1" applyFont="1" applyBorder="1" applyAlignment="1">
      <alignment horizontal="center"/>
      <protection/>
    </xf>
    <xf numFmtId="1" fontId="5" fillId="0" borderId="4" xfId="0" applyNumberFormat="1" applyFont="1" applyBorder="1" applyAlignment="1" applyProtection="1">
      <alignment horizontal="center"/>
      <protection/>
    </xf>
    <xf numFmtId="1" fontId="5" fillId="0" borderId="4" xfId="21" applyNumberFormat="1" applyFont="1" applyBorder="1" applyAlignment="1">
      <alignment horizontal="center"/>
      <protection/>
    </xf>
    <xf numFmtId="0" fontId="5" fillId="0" borderId="4" xfId="0" applyFont="1" applyBorder="1" applyAlignment="1">
      <alignment horizontal="center"/>
    </xf>
    <xf numFmtId="0" fontId="11" fillId="0" borderId="0" xfId="0" applyFont="1" applyAlignment="1">
      <alignment horizontal="center"/>
    </xf>
    <xf numFmtId="1" fontId="8" fillId="0" borderId="0" xfId="0" applyNumberFormat="1" applyFont="1" applyAlignment="1">
      <alignment horizontal="center"/>
    </xf>
    <xf numFmtId="0" fontId="8" fillId="0" borderId="0" xfId="0" applyFont="1" applyAlignment="1">
      <alignment horizontal="center"/>
    </xf>
    <xf numFmtId="1" fontId="5" fillId="0" borderId="0" xfId="0" applyNumberFormat="1" applyFont="1" applyBorder="1" applyAlignment="1" applyProtection="1">
      <alignment horizontal="centerContinuous"/>
      <protection/>
    </xf>
    <xf numFmtId="0" fontId="5" fillId="0" borderId="3" xfId="0" applyFont="1" applyBorder="1" applyAlignment="1">
      <alignment horizontal="center"/>
    </xf>
    <xf numFmtId="0" fontId="5" fillId="0" borderId="0" xfId="0" applyFont="1" applyAlignment="1">
      <alignment horizontal="center"/>
    </xf>
    <xf numFmtId="0" fontId="6" fillId="0" borderId="0" xfId="0" applyFont="1" applyAlignment="1">
      <alignment horizontal="center"/>
    </xf>
    <xf numFmtId="1" fontId="5" fillId="0" borderId="0" xfId="0" applyNumberFormat="1" applyFont="1" applyAlignment="1">
      <alignment horizontal="center"/>
    </xf>
    <xf numFmtId="2" fontId="5" fillId="0" borderId="4" xfId="19" applyNumberFormat="1" applyFont="1" applyBorder="1" applyAlignment="1">
      <alignment horizontal="centerContinuous"/>
      <protection/>
    </xf>
    <xf numFmtId="0" fontId="12" fillId="0" borderId="0" xfId="0" applyFont="1" applyAlignment="1" applyProtection="1">
      <alignment horizontal="centerContinuous" vertical="center"/>
      <protection/>
    </xf>
    <xf numFmtId="0" fontId="6" fillId="0" borderId="5" xfId="0" applyFont="1" applyBorder="1" applyAlignment="1" applyProtection="1">
      <alignment horizontal="center"/>
      <protection/>
    </xf>
    <xf numFmtId="1" fontId="6" fillId="0" borderId="6" xfId="21" applyNumberFormat="1" applyFont="1" applyBorder="1">
      <alignment horizontal="center"/>
      <protection/>
    </xf>
    <xf numFmtId="0" fontId="6" fillId="0" borderId="5" xfId="0" applyFont="1" applyBorder="1" applyAlignment="1" applyProtection="1">
      <alignment horizontal="center" vertical="center"/>
      <protection/>
    </xf>
    <xf numFmtId="1" fontId="5" fillId="0" borderId="3" xfId="0" applyNumberFormat="1" applyFont="1" applyBorder="1" applyAlignment="1" applyProtection="1">
      <alignment horizontal="center" vertical="center"/>
      <protection/>
    </xf>
    <xf numFmtId="0" fontId="6" fillId="0" borderId="2" xfId="0" applyFont="1" applyBorder="1" applyAlignment="1" applyProtection="1">
      <alignment horizontal="center" vertical="center"/>
      <protection hidden="1"/>
    </xf>
    <xf numFmtId="0" fontId="6" fillId="0" borderId="2" xfId="0" applyFont="1" applyBorder="1" applyAlignment="1">
      <alignment horizontal="center" vertical="center"/>
    </xf>
    <xf numFmtId="2" fontId="13" fillId="0" borderId="4" xfId="0" applyNumberFormat="1" applyFont="1" applyBorder="1" applyAlignment="1" applyProtection="1">
      <alignment horizontal="centerContinuous" vertical="center"/>
      <protection/>
    </xf>
    <xf numFmtId="0" fontId="13" fillId="0" borderId="0" xfId="0" applyFont="1" applyAlignment="1" applyProtection="1">
      <alignment horizontal="centerContinuous" vertical="center"/>
      <protection hidden="1"/>
    </xf>
    <xf numFmtId="0" fontId="14" fillId="0" borderId="0" xfId="0" applyFont="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vertical="center"/>
    </xf>
    <xf numFmtId="0" fontId="16" fillId="0" borderId="0" xfId="0" applyFont="1" applyAlignment="1" applyProtection="1">
      <alignment horizontal="centerContinuous" vertical="top"/>
      <protection/>
    </xf>
    <xf numFmtId="0" fontId="16" fillId="0" borderId="0" xfId="0" applyFont="1" applyAlignment="1" applyProtection="1">
      <alignment horizontal="centerContinuous" vertical="center"/>
      <protection/>
    </xf>
    <xf numFmtId="0" fontId="18" fillId="0" borderId="0" xfId="0" applyFont="1" applyAlignment="1">
      <alignment horizontal="centerContinuous"/>
    </xf>
    <xf numFmtId="0" fontId="18" fillId="0" borderId="0" xfId="0" applyFont="1" applyAlignment="1">
      <alignment/>
    </xf>
    <xf numFmtId="0" fontId="16" fillId="0" borderId="0" xfId="0" applyFont="1" applyBorder="1" applyAlignment="1">
      <alignment horizontal="centerContinuous" vertical="center"/>
    </xf>
    <xf numFmtId="2" fontId="5" fillId="0" borderId="0" xfId="0" applyNumberFormat="1" applyFont="1" applyAlignment="1" applyProtection="1">
      <alignment horizontal="centerContinuous" vertical="center"/>
      <protection/>
    </xf>
    <xf numFmtId="0" fontId="6" fillId="0" borderId="0" xfId="0" applyFont="1" applyAlignment="1" applyProtection="1">
      <alignment horizontal="centerContinuous" vertical="center"/>
      <protection/>
    </xf>
    <xf numFmtId="0" fontId="6" fillId="0" borderId="0" xfId="0" applyFont="1" applyAlignment="1">
      <alignment horizontal="centerContinuous" vertical="center"/>
    </xf>
    <xf numFmtId="0" fontId="6" fillId="0" borderId="0" xfId="0" applyFont="1" applyAlignment="1">
      <alignment vertical="center"/>
    </xf>
    <xf numFmtId="0" fontId="5" fillId="0" borderId="0" xfId="0" applyFont="1" applyAlignment="1">
      <alignment vertical="center"/>
    </xf>
    <xf numFmtId="1" fontId="6" fillId="0" borderId="2" xfId="0" applyNumberFormat="1" applyFont="1" applyBorder="1" applyAlignment="1" applyProtection="1">
      <alignment horizontal="center" vertical="center"/>
      <protection/>
    </xf>
    <xf numFmtId="2" fontId="5" fillId="0" borderId="3" xfId="0" applyNumberFormat="1" applyFont="1" applyBorder="1" applyAlignment="1" applyProtection="1">
      <alignment horizontal="center" vertical="center"/>
      <protection/>
    </xf>
    <xf numFmtId="0" fontId="6" fillId="0" borderId="0" xfId="0" applyFont="1" applyAlignment="1">
      <alignment horizontal="center" vertical="center"/>
    </xf>
    <xf numFmtId="2" fontId="5" fillId="0" borderId="4" xfId="0" applyNumberFormat="1" applyFont="1" applyBorder="1" applyAlignment="1" applyProtection="1">
      <alignment horizontal="center" vertical="center"/>
      <protection/>
    </xf>
    <xf numFmtId="0" fontId="0" fillId="0" borderId="0" xfId="0"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2" fontId="5" fillId="0" borderId="0" xfId="0" applyNumberFormat="1" applyFont="1" applyBorder="1" applyAlignment="1" applyProtection="1">
      <alignment horizontal="center" vertical="center"/>
      <protection/>
    </xf>
    <xf numFmtId="2" fontId="5" fillId="0" borderId="0" xfId="0" applyNumberFormat="1" applyFont="1" applyAlignment="1">
      <alignment vertical="center"/>
    </xf>
    <xf numFmtId="2" fontId="5" fillId="0" borderId="4" xfId="19" applyNumberFormat="1" applyFont="1" applyBorder="1" applyAlignment="1">
      <alignment horizontal="center" vertical="center"/>
      <protection/>
    </xf>
    <xf numFmtId="2" fontId="5" fillId="0" borderId="0" xfId="19" applyNumberFormat="1" applyFont="1" applyBorder="1" applyAlignment="1">
      <alignment horizontal="center" vertical="center"/>
      <protection/>
    </xf>
    <xf numFmtId="1" fontId="6" fillId="0" borderId="0" xfId="21" applyNumberFormat="1" applyFont="1" applyBorder="1" applyAlignment="1">
      <alignment horizontal="centerContinuous" vertical="center"/>
      <protection/>
    </xf>
    <xf numFmtId="0" fontId="5" fillId="0" borderId="0" xfId="0" applyFont="1" applyAlignment="1">
      <alignment horizontal="centerContinuous" vertical="center"/>
    </xf>
    <xf numFmtId="1" fontId="6" fillId="0" borderId="2" xfId="21" applyNumberFormat="1" applyFont="1" applyBorder="1" applyAlignment="1">
      <alignment horizontal="center" vertical="center"/>
      <protection/>
    </xf>
    <xf numFmtId="0" fontId="0" fillId="0" borderId="0" xfId="0" applyAlignment="1">
      <alignment vertical="center"/>
    </xf>
    <xf numFmtId="174" fontId="5" fillId="0" borderId="3" xfId="0" applyNumberFormat="1" applyFont="1" applyBorder="1" applyAlignment="1" applyProtection="1">
      <alignment horizontal="center" vertical="center"/>
      <protection/>
    </xf>
    <xf numFmtId="2" fontId="5" fillId="0" borderId="2" xfId="0" applyNumberFormat="1"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1" fontId="6" fillId="0" borderId="0" xfId="21" applyNumberFormat="1" applyFont="1" applyBorder="1" applyAlignment="1">
      <alignment horizontal="center" vertical="center"/>
      <protection/>
    </xf>
    <xf numFmtId="178" fontId="5" fillId="0" borderId="4" xfId="19" applyNumberFormat="1" applyFont="1" applyBorder="1" applyAlignment="1">
      <alignment horizontal="center" vertical="center"/>
      <protection/>
    </xf>
    <xf numFmtId="2" fontId="5" fillId="0" borderId="0" xfId="0" applyNumberFormat="1" applyFont="1" applyAlignment="1">
      <alignment horizontal="center" vertical="center"/>
    </xf>
    <xf numFmtId="174" fontId="5" fillId="0" borderId="4" xfId="19" applyNumberFormat="1" applyFont="1" applyBorder="1" applyAlignment="1">
      <alignment horizontal="center" vertical="center"/>
      <protection/>
    </xf>
    <xf numFmtId="176" fontId="5" fillId="0" borderId="4" xfId="19" applyNumberFormat="1" applyFont="1" applyBorder="1" applyAlignment="1">
      <alignment horizontal="center" vertical="center"/>
      <protection/>
    </xf>
    <xf numFmtId="174" fontId="5" fillId="0" borderId="0" xfId="19" applyNumberFormat="1" applyFont="1" applyBorder="1" applyAlignment="1">
      <alignment horizontal="center" vertical="center"/>
      <protection/>
    </xf>
    <xf numFmtId="176" fontId="5" fillId="0" borderId="0" xfId="19" applyNumberFormat="1" applyFont="1" applyBorder="1" applyAlignment="1">
      <alignment horizontal="center" vertical="center"/>
      <protection/>
    </xf>
    <xf numFmtId="175" fontId="5" fillId="0" borderId="0" xfId="19" applyNumberFormat="1" applyFont="1" applyBorder="1" applyAlignment="1">
      <alignment horizontal="center" vertical="center"/>
      <protection/>
    </xf>
    <xf numFmtId="175" fontId="5" fillId="0" borderId="4" xfId="19" applyNumberFormat="1" applyFont="1" applyBorder="1" applyAlignment="1">
      <alignment horizontal="center" vertical="center"/>
      <protection/>
    </xf>
    <xf numFmtId="177" fontId="5" fillId="0" borderId="4" xfId="19" applyNumberFormat="1" applyFont="1" applyBorder="1" applyAlignment="1">
      <alignment horizontal="center" vertical="center"/>
      <protection/>
    </xf>
    <xf numFmtId="0" fontId="6" fillId="0" borderId="0" xfId="0" applyFont="1" applyBorder="1" applyAlignment="1">
      <alignment vertical="center"/>
    </xf>
    <xf numFmtId="2" fontId="5" fillId="0" borderId="0" xfId="0" applyNumberFormat="1" applyFont="1" applyBorder="1" applyAlignment="1">
      <alignment vertical="center"/>
    </xf>
    <xf numFmtId="0" fontId="0" fillId="0" borderId="0" xfId="0" applyAlignment="1">
      <alignment horizontal="center" vertical="center"/>
    </xf>
    <xf numFmtId="0" fontId="25" fillId="2" borderId="0" xfId="0" applyFont="1" applyFill="1" applyAlignment="1">
      <alignment vertical="center"/>
    </xf>
    <xf numFmtId="0" fontId="25" fillId="2" borderId="0" xfId="0" applyFont="1" applyFill="1" applyAlignment="1">
      <alignment horizontal="center" vertical="center"/>
    </xf>
    <xf numFmtId="0" fontId="26" fillId="0" borderId="0" xfId="0" applyFont="1" applyAlignment="1">
      <alignment vertical="center"/>
    </xf>
    <xf numFmtId="0" fontId="0" fillId="3" borderId="0" xfId="0" applyFill="1" applyAlignment="1">
      <alignment horizontal="center" vertical="center"/>
    </xf>
    <xf numFmtId="0" fontId="0" fillId="4" borderId="0" xfId="0" applyFill="1" applyAlignment="1">
      <alignment vertical="center"/>
    </xf>
    <xf numFmtId="0" fontId="27" fillId="0" borderId="0" xfId="0" applyFont="1" applyAlignment="1">
      <alignment vertical="center"/>
    </xf>
    <xf numFmtId="0" fontId="28" fillId="0" borderId="0" xfId="0" applyFont="1" applyAlignment="1">
      <alignment horizontal="center" vertical="center"/>
    </xf>
    <xf numFmtId="0" fontId="27" fillId="0" borderId="0" xfId="0" applyFont="1" applyAlignment="1">
      <alignment horizontal="center" vertical="center"/>
    </xf>
    <xf numFmtId="0" fontId="29" fillId="0" borderId="0" xfId="22" applyFont="1" applyAlignment="1">
      <alignment horizontal="center" vertical="center"/>
      <protection/>
    </xf>
    <xf numFmtId="0" fontId="30" fillId="0" borderId="0" xfId="0" applyFont="1" applyAlignment="1">
      <alignment vertical="center"/>
    </xf>
    <xf numFmtId="0" fontId="31" fillId="5" borderId="0" xfId="0" applyFont="1" applyFill="1" applyAlignment="1">
      <alignment vertical="center"/>
    </xf>
    <xf numFmtId="0" fontId="32" fillId="5" borderId="0" xfId="0" applyFont="1" applyFill="1" applyAlignment="1">
      <alignment horizontal="center" vertical="center"/>
    </xf>
    <xf numFmtId="0" fontId="32" fillId="5" borderId="0" xfId="23" applyFont="1" applyFill="1" applyAlignment="1">
      <alignment horizontal="center" vertical="center"/>
      <protection/>
    </xf>
    <xf numFmtId="0" fontId="34" fillId="4" borderId="0" xfId="23" applyFont="1" applyFill="1" applyAlignment="1">
      <alignment horizontal="center" vertical="center"/>
      <protection/>
    </xf>
    <xf numFmtId="0" fontId="31" fillId="0" borderId="0" xfId="0" applyFont="1" applyFill="1" applyAlignment="1">
      <alignment vertical="center"/>
    </xf>
    <xf numFmtId="0" fontId="32" fillId="0" borderId="0" xfId="23" applyFont="1" applyFill="1" applyAlignment="1">
      <alignment horizontal="center" vertical="center"/>
      <protection/>
    </xf>
    <xf numFmtId="0" fontId="35" fillId="0" borderId="0" xfId="0" applyFont="1" applyAlignment="1">
      <alignment horizontal="center" vertical="center"/>
    </xf>
    <xf numFmtId="0" fontId="36" fillId="0" borderId="0" xfId="0" applyFont="1" applyAlignment="1">
      <alignment vertical="center"/>
    </xf>
    <xf numFmtId="0" fontId="24"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7" fillId="0" borderId="0" xfId="0" applyFont="1" applyAlignment="1">
      <alignment vertical="center"/>
    </xf>
    <xf numFmtId="0" fontId="6" fillId="0" borderId="0" xfId="0" applyFont="1" applyAlignment="1">
      <alignment horizontal="right" vertical="center"/>
    </xf>
    <xf numFmtId="2" fontId="5" fillId="0" borderId="0" xfId="0" applyNumberFormat="1" applyFont="1" applyAlignment="1">
      <alignment horizontal="right" vertical="center"/>
    </xf>
    <xf numFmtId="0" fontId="45" fillId="0" borderId="0" xfId="0" applyFont="1" applyAlignment="1">
      <alignment horizontal="right" vertical="center"/>
    </xf>
    <xf numFmtId="0" fontId="5" fillId="0" borderId="0" xfId="0" applyFont="1" applyAlignment="1">
      <alignment horizontal="center" vertical="center"/>
    </xf>
    <xf numFmtId="2" fontId="18" fillId="0" borderId="4" xfId="19" applyNumberFormat="1" applyFont="1" applyBorder="1" applyAlignment="1">
      <alignment horizontal="centerContinuous"/>
      <protection/>
    </xf>
    <xf numFmtId="1" fontId="17" fillId="0" borderId="0" xfId="21" applyNumberFormat="1" applyFont="1" applyBorder="1" applyAlignment="1">
      <alignment horizontal="centerContinuous"/>
      <protection/>
    </xf>
    <xf numFmtId="2" fontId="18" fillId="0" borderId="0" xfId="0" applyNumberFormat="1" applyFont="1" applyAlignment="1" applyProtection="1">
      <alignment horizontal="centerContinuous"/>
      <protection/>
    </xf>
    <xf numFmtId="0" fontId="0" fillId="0" borderId="0" xfId="0" applyAlignment="1">
      <alignment horizontal="left" vertical="center" wrapText="1"/>
    </xf>
    <xf numFmtId="186" fontId="5" fillId="0" borderId="4" xfId="19" applyNumberFormat="1" applyFont="1" applyBorder="1" applyAlignment="1">
      <alignment horizontal="center" vertical="center"/>
      <protection/>
    </xf>
    <xf numFmtId="188" fontId="5" fillId="0" borderId="4" xfId="19" applyNumberFormat="1" applyFont="1" applyBorder="1" applyAlignment="1">
      <alignment horizontal="center" vertical="center"/>
      <protection/>
    </xf>
    <xf numFmtId="189" fontId="5" fillId="0" borderId="4" xfId="19" applyNumberFormat="1" applyFont="1" applyBorder="1" applyAlignment="1">
      <alignment horizontal="center" vertical="center"/>
      <protection/>
    </xf>
    <xf numFmtId="190" fontId="5" fillId="0" borderId="4" xfId="19" applyNumberFormat="1" applyFont="1" applyBorder="1" applyAlignment="1">
      <alignment horizontal="center" vertical="center"/>
      <protection/>
    </xf>
    <xf numFmtId="0" fontId="42" fillId="0" borderId="0" xfId="0" applyNumberFormat="1" applyFont="1" applyAlignment="1">
      <alignment horizontal="left" vertical="center" wrapText="1"/>
    </xf>
    <xf numFmtId="0" fontId="42" fillId="0" borderId="0" xfId="0" applyFont="1" applyAlignment="1">
      <alignment horizontal="left" vertical="center" wrapText="1"/>
    </xf>
    <xf numFmtId="0" fontId="44" fillId="0" borderId="0" xfId="0" applyFont="1" applyAlignment="1">
      <alignment horizontal="left" vertical="center" wrapText="1"/>
    </xf>
    <xf numFmtId="0" fontId="43" fillId="0" borderId="0" xfId="0" applyFont="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vertical="center" wrapText="1"/>
    </xf>
    <xf numFmtId="0" fontId="7" fillId="0" borderId="0" xfId="0" applyFont="1" applyAlignment="1">
      <alignment horizontal="left" vertical="center" wrapText="1"/>
    </xf>
    <xf numFmtId="0" fontId="41" fillId="0" borderId="0" xfId="0" applyFont="1" applyAlignment="1">
      <alignment horizontal="left" vertical="center" wrapText="1"/>
    </xf>
    <xf numFmtId="0" fontId="4" fillId="0" borderId="0" xfId="0" applyFont="1" applyAlignment="1" applyProtection="1">
      <alignment horizontal="center" vertical="center"/>
      <protection/>
    </xf>
    <xf numFmtId="0" fontId="4" fillId="0" borderId="0" xfId="0" applyFont="1" applyAlignment="1">
      <alignment horizontal="center" vertical="center"/>
    </xf>
    <xf numFmtId="2" fontId="46" fillId="0" borderId="0" xfId="0" applyNumberFormat="1" applyFont="1" applyBorder="1" applyAlignment="1" applyProtection="1">
      <alignment horizontal="center" vertical="center"/>
      <protection/>
    </xf>
    <xf numFmtId="189" fontId="5" fillId="0" borderId="4" xfId="19" applyNumberFormat="1" applyFont="1" applyBorder="1" applyAlignment="1">
      <alignment horizontal="center" vertical="center"/>
      <protection/>
    </xf>
    <xf numFmtId="190" fontId="5" fillId="0" borderId="4" xfId="19" applyNumberFormat="1" applyFont="1" applyBorder="1" applyAlignment="1">
      <alignment horizontal="center" vertical="center"/>
      <protection/>
    </xf>
    <xf numFmtId="193" fontId="5" fillId="0" borderId="4" xfId="19" applyNumberFormat="1" applyFont="1" applyBorder="1" applyAlignment="1">
      <alignment horizontal="center" vertical="center"/>
      <protection/>
    </xf>
    <xf numFmtId="194" fontId="5" fillId="0" borderId="4" xfId="19" applyNumberFormat="1" applyFont="1" applyBorder="1" applyAlignment="1">
      <alignment horizontal="center" vertical="center"/>
      <protection/>
    </xf>
    <xf numFmtId="195" fontId="5" fillId="0" borderId="4" xfId="19" applyNumberFormat="1" applyFont="1" applyBorder="1" applyAlignment="1">
      <alignment horizontal="center" vertical="center"/>
      <protection/>
    </xf>
    <xf numFmtId="196" fontId="5" fillId="0" borderId="4" xfId="19" applyNumberFormat="1" applyFont="1" applyBorder="1" applyAlignment="1">
      <alignment horizontal="center" vertical="center"/>
      <protection/>
    </xf>
    <xf numFmtId="197" fontId="5" fillId="0" borderId="4" xfId="19" applyNumberFormat="1" applyFont="1" applyBorder="1" applyAlignment="1">
      <alignment horizontal="center" vertical="center"/>
      <protection/>
    </xf>
    <xf numFmtId="2" fontId="5" fillId="0" borderId="0" xfId="19" applyNumberFormat="1" applyFont="1" applyBorder="1" applyAlignment="1">
      <alignment horizontal="center"/>
      <protection/>
    </xf>
    <xf numFmtId="177" fontId="5" fillId="0" borderId="0" xfId="19" applyNumberFormat="1" applyFont="1" applyBorder="1" applyAlignment="1">
      <alignment horizontal="center" vertical="center"/>
      <protection/>
    </xf>
    <xf numFmtId="0" fontId="47" fillId="0" borderId="0" xfId="22" applyFont="1" applyAlignment="1">
      <alignment horizontal="center" vertical="center"/>
      <protection/>
    </xf>
    <xf numFmtId="0" fontId="48" fillId="0" borderId="0" xfId="0" applyFont="1" applyAlignment="1">
      <alignment horizontal="center" vertical="center"/>
    </xf>
    <xf numFmtId="0" fontId="50" fillId="0" borderId="0" xfId="0" applyFont="1" applyAlignment="1">
      <alignment horizontal="center" vertical="center" wrapText="1"/>
    </xf>
    <xf numFmtId="0" fontId="0" fillId="0" borderId="0" xfId="0" applyFont="1" applyAlignment="1">
      <alignment horizontal="center" vertical="center" wrapText="1"/>
    </xf>
    <xf numFmtId="0" fontId="51" fillId="0" borderId="0" xfId="0" applyFont="1" applyAlignment="1">
      <alignment vertical="center"/>
    </xf>
  </cellXfs>
  <cellStyles count="10">
    <cellStyle name="Normal" xfId="0"/>
    <cellStyle name="Comma" xfId="15"/>
    <cellStyle name="Comma [0]" xfId="16"/>
    <cellStyle name="Currency" xfId="17"/>
    <cellStyle name="Currency [0]" xfId="18"/>
    <cellStyle name="GENEVA 9" xfId="19"/>
    <cellStyle name="Percent" xfId="20"/>
    <cellStyle name="Text" xfId="21"/>
    <cellStyle name="Times 18 B" xfId="22"/>
    <cellStyle name="Times 24 B"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2:C27"/>
  <sheetViews>
    <sheetView showGridLines="0" tabSelected="1" zoomScale="75" zoomScaleNormal="75" workbookViewId="0" topLeftCell="A1">
      <selection activeCell="E7" sqref="E7"/>
    </sheetView>
  </sheetViews>
  <sheetFormatPr defaultColWidth="8.796875" defaultRowHeight="15"/>
  <cols>
    <col min="1" max="1" width="21.09765625" style="84" customWidth="1"/>
    <col min="2" max="2" width="46.09765625" style="101" customWidth="1"/>
    <col min="3" max="3" width="22.69921875" style="84" customWidth="1"/>
    <col min="4" max="16384" width="13" style="84" customWidth="1"/>
  </cols>
  <sheetData>
    <row r="2" spans="1:3" s="104" customFormat="1" ht="33" customHeight="1">
      <c r="A2" s="102"/>
      <c r="B2" s="103" t="s">
        <v>2</v>
      </c>
      <c r="C2" s="102"/>
    </row>
    <row r="4" ht="24.75" customHeight="1"/>
    <row r="5" ht="15.75">
      <c r="B5" s="105"/>
    </row>
    <row r="6" spans="1:3" ht="132.75" customHeight="1">
      <c r="A6" s="106"/>
      <c r="B6" s="115" t="s">
        <v>3</v>
      </c>
      <c r="C6" s="106"/>
    </row>
    <row r="7" ht="76.5" customHeight="1"/>
    <row r="8" s="107" customFormat="1" ht="45" customHeight="1">
      <c r="B8" s="108" t="s">
        <v>4</v>
      </c>
    </row>
    <row r="9" spans="1:3" s="107" customFormat="1" ht="45" customHeight="1">
      <c r="A9" s="112"/>
      <c r="B9" s="113" t="s">
        <v>5</v>
      </c>
      <c r="C9" s="112"/>
    </row>
    <row r="10" spans="1:3" s="107" customFormat="1" ht="94.5" customHeight="1">
      <c r="A10" s="112"/>
      <c r="B10" s="114" t="s">
        <v>6</v>
      </c>
      <c r="C10" s="112"/>
    </row>
    <row r="11" spans="1:3" s="107" customFormat="1" ht="24.75" customHeight="1">
      <c r="A11" s="116"/>
      <c r="B11" s="117"/>
      <c r="C11" s="116"/>
    </row>
    <row r="12" s="107" customFormat="1" ht="20.25">
      <c r="B12" s="118" t="s">
        <v>8</v>
      </c>
    </row>
    <row r="13" s="107" customFormat="1" ht="20.25">
      <c r="B13" s="118" t="s">
        <v>32</v>
      </c>
    </row>
    <row r="14" s="107" customFormat="1" ht="20.25">
      <c r="B14" s="118" t="s">
        <v>33</v>
      </c>
    </row>
    <row r="15" s="107" customFormat="1" ht="74.25" customHeight="1">
      <c r="B15" s="109"/>
    </row>
    <row r="16" s="107" customFormat="1" ht="44.25" customHeight="1">
      <c r="B16" s="110" t="s">
        <v>7</v>
      </c>
    </row>
    <row r="17" s="107" customFormat="1" ht="33.75" customHeight="1">
      <c r="B17" s="156" t="s">
        <v>46</v>
      </c>
    </row>
    <row r="18" spans="1:3" s="111" customFormat="1" ht="30" customHeight="1">
      <c r="A18" s="157" t="s">
        <v>50</v>
      </c>
      <c r="B18" s="157"/>
      <c r="C18" s="157"/>
    </row>
    <row r="19" s="107" customFormat="1" ht="15">
      <c r="B19" s="109"/>
    </row>
    <row r="20" s="107" customFormat="1" ht="15">
      <c r="B20" s="109"/>
    </row>
    <row r="21" s="107" customFormat="1" ht="15">
      <c r="B21" s="109"/>
    </row>
    <row r="22" s="107" customFormat="1" ht="15">
      <c r="B22" s="109"/>
    </row>
    <row r="23" s="107" customFormat="1" ht="15">
      <c r="B23" s="109"/>
    </row>
    <row r="24" s="107" customFormat="1" ht="15">
      <c r="B24" s="109"/>
    </row>
    <row r="25" s="107" customFormat="1" ht="15">
      <c r="B25" s="109"/>
    </row>
    <row r="26" s="107" customFormat="1" ht="15">
      <c r="B26" s="109"/>
    </row>
    <row r="27" s="107" customFormat="1" ht="15">
      <c r="B27" s="109"/>
    </row>
  </sheetData>
  <mergeCells count="1">
    <mergeCell ref="A18:C18"/>
  </mergeCells>
  <printOptions horizontalCentered="1" verticalCentered="1"/>
  <pageMargins left="0.75" right="0.75" top="1" bottom="1" header="0.5" footer="0.5"/>
  <pageSetup horizontalDpi="1200" verticalDpi="1200" orientation="portrait" scale="88" r:id="rId1"/>
</worksheet>
</file>

<file path=xl/worksheets/sheet2.xml><?xml version="1.0" encoding="utf-8"?>
<worksheet xmlns="http://schemas.openxmlformats.org/spreadsheetml/2006/main" xmlns:r="http://schemas.openxmlformats.org/officeDocument/2006/relationships">
  <sheetPr>
    <tabColor indexed="45"/>
  </sheetPr>
  <dimension ref="A1:K29"/>
  <sheetViews>
    <sheetView showGridLines="0" workbookViewId="0" topLeftCell="A1">
      <selection activeCell="K6" sqref="K6"/>
    </sheetView>
  </sheetViews>
  <sheetFormatPr defaultColWidth="8.796875" defaultRowHeight="15"/>
  <cols>
    <col min="1" max="16384" width="9" style="120" customWidth="1"/>
  </cols>
  <sheetData>
    <row r="1" s="121" customFormat="1" ht="18">
      <c r="A1" s="121" t="s">
        <v>0</v>
      </c>
    </row>
    <row r="2" spans="1:9" s="121" customFormat="1" ht="10.5" customHeight="1">
      <c r="A2" s="136" t="s">
        <v>51</v>
      </c>
      <c r="B2" s="136"/>
      <c r="C2" s="136"/>
      <c r="D2" s="136"/>
      <c r="E2" s="136"/>
      <c r="F2" s="136"/>
      <c r="G2" s="136"/>
      <c r="H2" s="136"/>
      <c r="I2" s="136"/>
    </row>
    <row r="3" spans="1:11" s="121" customFormat="1" ht="71.25" customHeight="1">
      <c r="A3" s="136"/>
      <c r="B3" s="136"/>
      <c r="C3" s="136"/>
      <c r="D3" s="136"/>
      <c r="E3" s="136"/>
      <c r="F3" s="136"/>
      <c r="G3" s="136"/>
      <c r="H3" s="136"/>
      <c r="I3" s="136"/>
      <c r="K3" s="122"/>
    </row>
    <row r="4" spans="1:9" s="121" customFormat="1" ht="13.5" customHeight="1">
      <c r="A4" s="137" t="s">
        <v>52</v>
      </c>
      <c r="B4" s="137"/>
      <c r="C4" s="137"/>
      <c r="D4" s="137"/>
      <c r="E4" s="137"/>
      <c r="F4" s="137"/>
      <c r="G4" s="137"/>
      <c r="H4" s="137"/>
      <c r="I4" s="137"/>
    </row>
    <row r="5" spans="1:9" s="121" customFormat="1" ht="62.25" customHeight="1">
      <c r="A5" s="137"/>
      <c r="B5" s="137"/>
      <c r="C5" s="137"/>
      <c r="D5" s="137"/>
      <c r="E5" s="137"/>
      <c r="F5" s="137"/>
      <c r="G5" s="137"/>
      <c r="H5" s="137"/>
      <c r="I5" s="137"/>
    </row>
    <row r="6" spans="1:9" s="121" customFormat="1" ht="96.75" customHeight="1">
      <c r="A6" s="137" t="s">
        <v>53</v>
      </c>
      <c r="B6" s="137"/>
      <c r="C6" s="137"/>
      <c r="D6" s="137"/>
      <c r="E6" s="137"/>
      <c r="F6" s="137"/>
      <c r="G6" s="137"/>
      <c r="H6" s="137"/>
      <c r="I6" s="137"/>
    </row>
    <row r="7" spans="1:9" s="121" customFormat="1" ht="54.75" customHeight="1">
      <c r="A7" s="138" t="s">
        <v>47</v>
      </c>
      <c r="B7" s="139"/>
      <c r="C7" s="139"/>
      <c r="D7" s="139"/>
      <c r="E7" s="139"/>
      <c r="F7" s="139"/>
      <c r="G7" s="139"/>
      <c r="H7" s="139"/>
      <c r="I7" s="139"/>
    </row>
    <row r="8" spans="1:9" s="121" customFormat="1" ht="33.75" customHeight="1">
      <c r="A8" s="158" t="s">
        <v>49</v>
      </c>
      <c r="B8" s="159"/>
      <c r="C8" s="159"/>
      <c r="D8" s="159"/>
      <c r="E8" s="159"/>
      <c r="F8" s="159"/>
      <c r="G8" s="159"/>
      <c r="H8" s="159"/>
      <c r="I8" s="159"/>
    </row>
    <row r="9" spans="1:2" ht="19.5" customHeight="1">
      <c r="A9" s="119"/>
      <c r="B9" s="119"/>
    </row>
    <row r="10" spans="1:2" ht="22.5" customHeight="1">
      <c r="A10" s="160" t="s">
        <v>34</v>
      </c>
      <c r="B10" s="119"/>
    </row>
    <row r="11" spans="1:9" s="123" customFormat="1" ht="12.75">
      <c r="A11" s="140" t="s">
        <v>54</v>
      </c>
      <c r="B11" s="142"/>
      <c r="C11" s="142"/>
      <c r="D11" s="142"/>
      <c r="E11" s="142"/>
      <c r="F11" s="142"/>
      <c r="G11" s="142"/>
      <c r="H11" s="142"/>
      <c r="I11" s="142"/>
    </row>
    <row r="12" spans="1:9" s="123" customFormat="1" ht="80.25" customHeight="1">
      <c r="A12" s="142"/>
      <c r="B12" s="142"/>
      <c r="C12" s="142"/>
      <c r="D12" s="142"/>
      <c r="E12" s="142"/>
      <c r="F12" s="142"/>
      <c r="G12" s="142"/>
      <c r="H12" s="142"/>
      <c r="I12" s="142"/>
    </row>
    <row r="13" spans="1:9" s="123" customFormat="1" ht="27.75" customHeight="1">
      <c r="A13" s="141" t="s">
        <v>37</v>
      </c>
      <c r="B13" s="141"/>
      <c r="C13" s="141"/>
      <c r="D13" s="141"/>
      <c r="E13" s="141"/>
      <c r="F13" s="141"/>
      <c r="G13" s="141"/>
      <c r="H13" s="141"/>
      <c r="I13" s="141"/>
    </row>
    <row r="14" spans="1:9" s="123" customFormat="1" ht="48.75" customHeight="1">
      <c r="A14" s="143" t="s">
        <v>35</v>
      </c>
      <c r="B14" s="143"/>
      <c r="C14" s="143"/>
      <c r="D14" s="143"/>
      <c r="E14" s="143"/>
      <c r="F14" s="143"/>
      <c r="G14" s="143"/>
      <c r="H14" s="143"/>
      <c r="I14" s="143"/>
    </row>
    <row r="15" spans="1:9" s="123" customFormat="1" ht="39" customHeight="1">
      <c r="A15" s="140" t="s">
        <v>36</v>
      </c>
      <c r="B15" s="140"/>
      <c r="C15" s="140"/>
      <c r="D15" s="140"/>
      <c r="E15" s="140"/>
      <c r="F15" s="140"/>
      <c r="G15" s="140"/>
      <c r="H15" s="140"/>
      <c r="I15" s="140"/>
    </row>
    <row r="16" spans="1:9" s="123" customFormat="1" ht="46.5" customHeight="1">
      <c r="A16" s="143" t="s">
        <v>48</v>
      </c>
      <c r="B16" s="143"/>
      <c r="C16" s="143"/>
      <c r="D16" s="143"/>
      <c r="E16" s="143"/>
      <c r="F16" s="143"/>
      <c r="G16" s="143"/>
      <c r="H16" s="143"/>
      <c r="I16" s="143"/>
    </row>
    <row r="17" spans="1:9" s="123" customFormat="1" ht="34.5" customHeight="1">
      <c r="A17" s="140" t="s">
        <v>1</v>
      </c>
      <c r="B17" s="140"/>
      <c r="C17" s="140"/>
      <c r="D17" s="140"/>
      <c r="E17" s="140"/>
      <c r="F17" s="140"/>
      <c r="G17" s="140"/>
      <c r="H17" s="140"/>
      <c r="I17" s="140"/>
    </row>
    <row r="18" spans="1:9" ht="30.75" customHeight="1">
      <c r="A18" s="131"/>
      <c r="B18" s="131"/>
      <c r="C18" s="131"/>
      <c r="D18" s="131"/>
      <c r="E18" s="131"/>
      <c r="F18" s="131"/>
      <c r="G18" s="131"/>
      <c r="H18" s="131"/>
      <c r="I18" s="131"/>
    </row>
    <row r="19" spans="1:2" ht="18">
      <c r="A19" s="119"/>
      <c r="B19" s="119"/>
    </row>
    <row r="20" spans="1:2" ht="18">
      <c r="A20" s="119"/>
      <c r="B20" s="119"/>
    </row>
    <row r="21" spans="1:2" ht="18">
      <c r="A21" s="119"/>
      <c r="B21" s="119"/>
    </row>
    <row r="22" spans="1:2" ht="18">
      <c r="A22" s="119"/>
      <c r="B22" s="119"/>
    </row>
    <row r="23" spans="1:2" ht="18">
      <c r="A23" s="119"/>
      <c r="B23" s="119"/>
    </row>
    <row r="24" spans="1:2" ht="18">
      <c r="A24" s="119"/>
      <c r="B24" s="119"/>
    </row>
    <row r="25" spans="1:2" ht="18">
      <c r="A25" s="119"/>
      <c r="B25" s="119"/>
    </row>
    <row r="26" spans="1:2" ht="18">
      <c r="A26" s="119"/>
      <c r="B26" s="119"/>
    </row>
    <row r="27" spans="1:2" ht="18">
      <c r="A27" s="119"/>
      <c r="B27" s="119"/>
    </row>
    <row r="28" spans="1:2" ht="18">
      <c r="A28" s="119"/>
      <c r="B28" s="119"/>
    </row>
    <row r="29" spans="1:2" ht="18">
      <c r="A29" s="119"/>
      <c r="B29" s="119"/>
    </row>
  </sheetData>
  <mergeCells count="11">
    <mergeCell ref="A8:I8"/>
    <mergeCell ref="A14:I14"/>
    <mergeCell ref="A15:I15"/>
    <mergeCell ref="A16:I16"/>
    <mergeCell ref="A13:I13"/>
    <mergeCell ref="A11:I12"/>
    <mergeCell ref="A17:I17"/>
    <mergeCell ref="A6:I6"/>
    <mergeCell ref="A2:I3"/>
    <mergeCell ref="A4:I5"/>
    <mergeCell ref="A7:I7"/>
  </mergeCells>
  <printOptions horizontalCentered="1" verticalCentered="1"/>
  <pageMargins left="0.75" right="0.7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10"/>
  </sheetPr>
  <dimension ref="A1:N252"/>
  <sheetViews>
    <sheetView showGridLines="0" workbookViewId="0" topLeftCell="A1">
      <selection activeCell="A206" sqref="A206"/>
    </sheetView>
  </sheetViews>
  <sheetFormatPr defaultColWidth="8.796875" defaultRowHeight="15" customHeight="1"/>
  <cols>
    <col min="1" max="1" width="6.59765625" style="6" customWidth="1"/>
    <col min="2" max="2" width="6.59765625" style="10" customWidth="1"/>
    <col min="3" max="3" width="6.59765625" style="6" customWidth="1"/>
    <col min="4" max="4" width="6.59765625" style="5" customWidth="1"/>
    <col min="5" max="5" width="6.59765625" style="6" customWidth="1"/>
    <col min="6" max="6" width="6.5" style="5" customWidth="1"/>
    <col min="7" max="7" width="6.59765625" style="6" customWidth="1"/>
    <col min="8" max="8" width="6.59765625" style="5" customWidth="1"/>
    <col min="9" max="9" width="6.59765625" style="6" customWidth="1"/>
    <col min="10" max="10" width="6.59765625" style="5" customWidth="1"/>
    <col min="11" max="11" width="6.59765625" style="6" customWidth="1"/>
    <col min="12" max="12" width="6.59765625" style="5" customWidth="1"/>
    <col min="13" max="13" width="6.5" style="6" customWidth="1"/>
    <col min="14" max="14" width="6.3984375" style="5" customWidth="1"/>
    <col min="15" max="16384" width="10.8984375" style="5" customWidth="1"/>
  </cols>
  <sheetData>
    <row r="1" spans="1:12" ht="25.5" customHeight="1">
      <c r="A1" s="61" t="s">
        <v>27</v>
      </c>
      <c r="B1" s="2"/>
      <c r="C1" s="3"/>
      <c r="D1" s="2"/>
      <c r="E1" s="4"/>
      <c r="F1" s="2"/>
      <c r="G1" s="3"/>
      <c r="H1" s="2"/>
      <c r="I1" s="3"/>
      <c r="J1" s="2"/>
      <c r="K1" s="3"/>
      <c r="L1" s="2"/>
    </row>
    <row r="2" spans="1:14" ht="16.5" customHeight="1">
      <c r="A2" s="7" t="s">
        <v>9</v>
      </c>
      <c r="B2" s="8" t="s">
        <v>10</v>
      </c>
      <c r="C2" s="7" t="s">
        <v>9</v>
      </c>
      <c r="D2" s="8" t="s">
        <v>10</v>
      </c>
      <c r="E2" s="7" t="s">
        <v>9</v>
      </c>
      <c r="F2" s="8" t="s">
        <v>10</v>
      </c>
      <c r="G2" s="7" t="s">
        <v>9</v>
      </c>
      <c r="H2" s="8" t="s">
        <v>10</v>
      </c>
      <c r="I2" s="7" t="s">
        <v>9</v>
      </c>
      <c r="J2" s="8" t="s">
        <v>10</v>
      </c>
      <c r="K2" s="7" t="s">
        <v>9</v>
      </c>
      <c r="L2" s="8" t="s">
        <v>10</v>
      </c>
      <c r="M2" s="7" t="s">
        <v>9</v>
      </c>
      <c r="N2" s="8" t="s">
        <v>10</v>
      </c>
    </row>
    <row r="3" spans="1:14" ht="15" customHeight="1">
      <c r="A3" s="12">
        <f>TRUNC((13.4-B3)^1.81*12.75,0)</f>
        <v>500</v>
      </c>
      <c r="B3" s="9">
        <v>5.8</v>
      </c>
      <c r="C3" s="12">
        <f>TRUNC((13.4-D3)^1.81*12.75,0)</f>
        <v>420</v>
      </c>
      <c r="D3" s="9">
        <v>6.5</v>
      </c>
      <c r="E3" s="12">
        <f>TRUNC((13.4-F3)^1.81*12.75,0)</f>
        <v>346</v>
      </c>
      <c r="F3" s="9">
        <v>7.2</v>
      </c>
      <c r="G3" s="12">
        <f>TRUNC((13.4-H3)^1.81*12.75,0)</f>
        <v>288</v>
      </c>
      <c r="H3" s="9">
        <v>7.8</v>
      </c>
      <c r="I3" s="12">
        <f>TRUNC((13.4-J3)^1.81*12.75,0)</f>
        <v>213</v>
      </c>
      <c r="J3" s="9">
        <v>8.65</v>
      </c>
      <c r="K3" s="12">
        <f>TRUNC((13.4-L3)^1.81*12.75,0)</f>
        <v>142</v>
      </c>
      <c r="L3" s="9">
        <v>9.6</v>
      </c>
      <c r="M3" s="12">
        <f>TRUNC((13.4-N3)^1.81*12.75,0)</f>
        <v>76</v>
      </c>
      <c r="N3" s="9">
        <v>10.7</v>
      </c>
    </row>
    <row r="4" spans="1:14" ht="15" customHeight="1">
      <c r="A4" s="12">
        <f aca="true" t="shared" si="0" ref="A4:A49">TRUNC((13.4-B4)^1.81*12.75,0)</f>
        <v>499</v>
      </c>
      <c r="B4" s="9">
        <v>5.815</v>
      </c>
      <c r="C4" s="12">
        <f aca="true" t="shared" si="1" ref="C4:C49">TRUNC((13.4-D4)^1.81*12.75,0)</f>
        <v>418</v>
      </c>
      <c r="D4" s="9">
        <v>6.515</v>
      </c>
      <c r="E4" s="12">
        <f aca="true" t="shared" si="2" ref="E4:E49">TRUNC((13.4-F4)^1.81*12.75,0)</f>
        <v>345</v>
      </c>
      <c r="F4" s="9">
        <v>7.215</v>
      </c>
      <c r="G4" s="12">
        <f aca="true" t="shared" si="3" ref="G4:G49">TRUNC((13.4-H4)^1.81*12.75,0)</f>
        <v>286</v>
      </c>
      <c r="H4" s="9">
        <v>7.818</v>
      </c>
      <c r="I4" s="12">
        <f aca="true" t="shared" si="4" ref="I4:I49">TRUNC((13.4-J4)^1.81*12.75,0)</f>
        <v>212</v>
      </c>
      <c r="J4" s="9">
        <v>8.67</v>
      </c>
      <c r="K4" s="12">
        <f aca="true" t="shared" si="5" ref="K4:K49">TRUNC((13.4-L4)^1.81*12.75,0)</f>
        <v>141</v>
      </c>
      <c r="L4" s="9">
        <v>9.623</v>
      </c>
      <c r="M4" s="12">
        <f aca="true" t="shared" si="6" ref="M4:M49">TRUNC((13.4-N4)^1.81*12.75,0)</f>
        <v>74</v>
      </c>
      <c r="N4" s="9">
        <v>10.74</v>
      </c>
    </row>
    <row r="5" spans="1:14" ht="15" customHeight="1">
      <c r="A5" s="12">
        <f t="shared" si="0"/>
        <v>497</v>
      </c>
      <c r="B5" s="9">
        <v>5.83</v>
      </c>
      <c r="C5" s="12">
        <f t="shared" si="1"/>
        <v>417</v>
      </c>
      <c r="D5" s="9">
        <v>6.53</v>
      </c>
      <c r="E5" s="12">
        <f t="shared" si="2"/>
        <v>343</v>
      </c>
      <c r="F5" s="9">
        <v>7.23</v>
      </c>
      <c r="G5" s="12">
        <f t="shared" si="3"/>
        <v>284</v>
      </c>
      <c r="H5" s="9">
        <v>7.835999999999999</v>
      </c>
      <c r="I5" s="12">
        <f t="shared" si="4"/>
        <v>210</v>
      </c>
      <c r="J5" s="9">
        <v>8.69</v>
      </c>
      <c r="K5" s="12">
        <f t="shared" si="5"/>
        <v>139</v>
      </c>
      <c r="L5" s="9">
        <v>9.645999999999999</v>
      </c>
      <c r="M5" s="12">
        <f t="shared" si="6"/>
        <v>72</v>
      </c>
      <c r="N5" s="9">
        <v>10.78</v>
      </c>
    </row>
    <row r="6" spans="1:14" ht="15" customHeight="1">
      <c r="A6" s="12">
        <f t="shared" si="0"/>
        <v>495</v>
      </c>
      <c r="B6" s="9">
        <v>5.845</v>
      </c>
      <c r="C6" s="12">
        <f t="shared" si="1"/>
        <v>415</v>
      </c>
      <c r="D6" s="9">
        <v>6.545</v>
      </c>
      <c r="E6" s="12">
        <f t="shared" si="2"/>
        <v>341</v>
      </c>
      <c r="F6" s="9">
        <v>7.245</v>
      </c>
      <c r="G6" s="12">
        <f t="shared" si="3"/>
        <v>283</v>
      </c>
      <c r="H6" s="9">
        <v>7.854</v>
      </c>
      <c r="I6" s="12">
        <f t="shared" si="4"/>
        <v>209</v>
      </c>
      <c r="J6" s="9">
        <v>8.71</v>
      </c>
      <c r="K6" s="12">
        <f t="shared" si="5"/>
        <v>138</v>
      </c>
      <c r="L6" s="9">
        <v>9.669</v>
      </c>
      <c r="M6" s="12">
        <f t="shared" si="6"/>
        <v>70</v>
      </c>
      <c r="N6" s="9">
        <v>10.82</v>
      </c>
    </row>
    <row r="7" spans="1:14" ht="15" customHeight="1">
      <c r="A7" s="12">
        <f t="shared" si="0"/>
        <v>493</v>
      </c>
      <c r="B7" s="9">
        <v>5.86</v>
      </c>
      <c r="C7" s="12">
        <f t="shared" si="1"/>
        <v>413</v>
      </c>
      <c r="D7" s="9">
        <v>6.56</v>
      </c>
      <c r="E7" s="12">
        <f t="shared" si="2"/>
        <v>340</v>
      </c>
      <c r="F7" s="9">
        <v>7.26</v>
      </c>
      <c r="G7" s="12">
        <f t="shared" si="3"/>
        <v>281</v>
      </c>
      <c r="H7" s="9">
        <v>7.872</v>
      </c>
      <c r="I7" s="12">
        <f t="shared" si="4"/>
        <v>207</v>
      </c>
      <c r="J7" s="9">
        <v>8.73</v>
      </c>
      <c r="K7" s="12">
        <f t="shared" si="5"/>
        <v>136</v>
      </c>
      <c r="L7" s="9">
        <v>9.692</v>
      </c>
      <c r="M7" s="12">
        <f t="shared" si="6"/>
        <v>68</v>
      </c>
      <c r="N7" s="9">
        <v>10.86</v>
      </c>
    </row>
    <row r="8" spans="1:14" ht="15" customHeight="1">
      <c r="A8" s="12">
        <f t="shared" si="0"/>
        <v>492</v>
      </c>
      <c r="B8" s="9">
        <v>5.875</v>
      </c>
      <c r="C8" s="12">
        <f t="shared" si="1"/>
        <v>412</v>
      </c>
      <c r="D8" s="9">
        <v>6.575</v>
      </c>
      <c r="E8" s="12">
        <f t="shared" si="2"/>
        <v>338</v>
      </c>
      <c r="F8" s="9">
        <v>7.275</v>
      </c>
      <c r="G8" s="12">
        <f t="shared" si="3"/>
        <v>279</v>
      </c>
      <c r="H8" s="9">
        <v>7.89</v>
      </c>
      <c r="I8" s="12">
        <f t="shared" si="4"/>
        <v>205</v>
      </c>
      <c r="J8" s="9">
        <v>8.75</v>
      </c>
      <c r="K8" s="12">
        <f t="shared" si="5"/>
        <v>135</v>
      </c>
      <c r="L8" s="9">
        <v>9.715</v>
      </c>
      <c r="M8" s="12">
        <f t="shared" si="6"/>
        <v>66</v>
      </c>
      <c r="N8" s="9">
        <v>10.9</v>
      </c>
    </row>
    <row r="9" spans="1:14" ht="15" customHeight="1">
      <c r="A9" s="12">
        <f t="shared" si="0"/>
        <v>490</v>
      </c>
      <c r="B9" s="9">
        <v>5.89</v>
      </c>
      <c r="C9" s="12">
        <f t="shared" si="1"/>
        <v>410</v>
      </c>
      <c r="D9" s="9">
        <v>6.59</v>
      </c>
      <c r="E9" s="12">
        <f t="shared" si="2"/>
        <v>337</v>
      </c>
      <c r="F9" s="9">
        <v>7.29</v>
      </c>
      <c r="G9" s="12">
        <f t="shared" si="3"/>
        <v>278</v>
      </c>
      <c r="H9" s="9">
        <v>7.9079999999999995</v>
      </c>
      <c r="I9" s="12">
        <f t="shared" si="4"/>
        <v>204</v>
      </c>
      <c r="J9" s="9">
        <v>8.77</v>
      </c>
      <c r="K9" s="12">
        <f t="shared" si="5"/>
        <v>133</v>
      </c>
      <c r="L9" s="9">
        <v>9.738</v>
      </c>
      <c r="M9" s="12">
        <f t="shared" si="6"/>
        <v>65</v>
      </c>
      <c r="N9" s="9">
        <v>10.94</v>
      </c>
    </row>
    <row r="10" spans="1:14" ht="15" customHeight="1">
      <c r="A10" s="12">
        <f t="shared" si="0"/>
        <v>488</v>
      </c>
      <c r="B10" s="9">
        <v>5.905</v>
      </c>
      <c r="C10" s="12">
        <f t="shared" si="1"/>
        <v>409</v>
      </c>
      <c r="D10" s="9">
        <v>6.605</v>
      </c>
      <c r="E10" s="12">
        <f t="shared" si="2"/>
        <v>335</v>
      </c>
      <c r="F10" s="9">
        <v>7.305</v>
      </c>
      <c r="G10" s="12">
        <f t="shared" si="3"/>
        <v>276</v>
      </c>
      <c r="H10" s="9">
        <v>7.926</v>
      </c>
      <c r="I10" s="12">
        <f t="shared" si="4"/>
        <v>202</v>
      </c>
      <c r="J10" s="9">
        <v>8.79</v>
      </c>
      <c r="K10" s="12">
        <f t="shared" si="5"/>
        <v>132</v>
      </c>
      <c r="L10" s="9">
        <v>9.761</v>
      </c>
      <c r="M10" s="12">
        <f t="shared" si="6"/>
        <v>63</v>
      </c>
      <c r="N10" s="9">
        <v>10.98</v>
      </c>
    </row>
    <row r="11" spans="1:14" ht="15" customHeight="1">
      <c r="A11" s="12">
        <f t="shared" si="0"/>
        <v>486</v>
      </c>
      <c r="B11" s="9">
        <v>5.92</v>
      </c>
      <c r="C11" s="12">
        <f t="shared" si="1"/>
        <v>407</v>
      </c>
      <c r="D11" s="9">
        <v>6.62</v>
      </c>
      <c r="E11" s="12">
        <f t="shared" si="2"/>
        <v>334</v>
      </c>
      <c r="F11" s="9">
        <v>7.32</v>
      </c>
      <c r="G11" s="12">
        <f t="shared" si="3"/>
        <v>274</v>
      </c>
      <c r="H11" s="9">
        <v>7.944</v>
      </c>
      <c r="I11" s="12">
        <f t="shared" si="4"/>
        <v>201</v>
      </c>
      <c r="J11" s="9">
        <v>8.81</v>
      </c>
      <c r="K11" s="12">
        <f t="shared" si="5"/>
        <v>130</v>
      </c>
      <c r="L11" s="9">
        <v>9.783999999999999</v>
      </c>
      <c r="M11" s="12">
        <f t="shared" si="6"/>
        <v>61</v>
      </c>
      <c r="N11" s="9">
        <v>11.02</v>
      </c>
    </row>
    <row r="12" spans="1:14" ht="15" customHeight="1">
      <c r="A12" s="12">
        <f t="shared" si="0"/>
        <v>484</v>
      </c>
      <c r="B12" s="9">
        <v>5.935</v>
      </c>
      <c r="C12" s="12">
        <f t="shared" si="1"/>
        <v>405</v>
      </c>
      <c r="D12" s="9">
        <v>6.635</v>
      </c>
      <c r="E12" s="12">
        <f t="shared" si="2"/>
        <v>332</v>
      </c>
      <c r="F12" s="9">
        <v>7.335</v>
      </c>
      <c r="G12" s="12">
        <f t="shared" si="3"/>
        <v>273</v>
      </c>
      <c r="H12" s="9">
        <v>7.962</v>
      </c>
      <c r="I12" s="12">
        <f t="shared" si="4"/>
        <v>199</v>
      </c>
      <c r="J12" s="9">
        <v>8.83</v>
      </c>
      <c r="K12" s="12">
        <f t="shared" si="5"/>
        <v>129</v>
      </c>
      <c r="L12" s="9">
        <v>9.807</v>
      </c>
      <c r="M12" s="12">
        <f t="shared" si="6"/>
        <v>59</v>
      </c>
      <c r="N12" s="9">
        <v>11.06</v>
      </c>
    </row>
    <row r="13" spans="1:14" ht="15" customHeight="1">
      <c r="A13" s="12">
        <f t="shared" si="0"/>
        <v>483</v>
      </c>
      <c r="B13" s="9">
        <v>5.95</v>
      </c>
      <c r="C13" s="12">
        <f t="shared" si="1"/>
        <v>404</v>
      </c>
      <c r="D13" s="9">
        <v>6.65</v>
      </c>
      <c r="E13" s="12">
        <f t="shared" si="2"/>
        <v>331</v>
      </c>
      <c r="F13" s="9">
        <v>7.35</v>
      </c>
      <c r="G13" s="12">
        <f t="shared" si="3"/>
        <v>271</v>
      </c>
      <c r="H13" s="9">
        <v>7.98</v>
      </c>
      <c r="I13" s="12">
        <f t="shared" si="4"/>
        <v>197</v>
      </c>
      <c r="J13" s="9">
        <v>8.85</v>
      </c>
      <c r="K13" s="12">
        <f t="shared" si="5"/>
        <v>127</v>
      </c>
      <c r="L13" s="9">
        <v>9.83</v>
      </c>
      <c r="M13" s="12">
        <f t="shared" si="6"/>
        <v>57</v>
      </c>
      <c r="N13" s="9">
        <v>11.1</v>
      </c>
    </row>
    <row r="14" spans="1:14" ht="15" customHeight="1">
      <c r="A14" s="12">
        <f t="shared" si="0"/>
        <v>481</v>
      </c>
      <c r="B14" s="9">
        <v>5.965</v>
      </c>
      <c r="C14" s="12">
        <f t="shared" si="1"/>
        <v>402</v>
      </c>
      <c r="D14" s="9">
        <v>6.665</v>
      </c>
      <c r="E14" s="12">
        <f t="shared" si="2"/>
        <v>330</v>
      </c>
      <c r="F14" s="9">
        <v>7.365</v>
      </c>
      <c r="G14" s="12">
        <f t="shared" si="3"/>
        <v>270</v>
      </c>
      <c r="H14" s="9">
        <v>7.998</v>
      </c>
      <c r="I14" s="12">
        <f t="shared" si="4"/>
        <v>196</v>
      </c>
      <c r="J14" s="9">
        <v>8.87</v>
      </c>
      <c r="K14" s="12">
        <f t="shared" si="5"/>
        <v>126</v>
      </c>
      <c r="L14" s="9">
        <v>9.853</v>
      </c>
      <c r="M14" s="12">
        <f t="shared" si="6"/>
        <v>55</v>
      </c>
      <c r="N14" s="9">
        <v>11.14</v>
      </c>
    </row>
    <row r="15" spans="1:14" ht="15" customHeight="1">
      <c r="A15" s="12">
        <f t="shared" si="0"/>
        <v>479</v>
      </c>
      <c r="B15" s="9">
        <v>5.98</v>
      </c>
      <c r="C15" s="12">
        <f t="shared" si="1"/>
        <v>400</v>
      </c>
      <c r="D15" s="9">
        <v>6.68</v>
      </c>
      <c r="E15" s="12">
        <f t="shared" si="2"/>
        <v>328</v>
      </c>
      <c r="F15" s="9">
        <v>7.38</v>
      </c>
      <c r="G15" s="12">
        <f t="shared" si="3"/>
        <v>268</v>
      </c>
      <c r="H15" s="9">
        <v>8.016</v>
      </c>
      <c r="I15" s="12">
        <f t="shared" si="4"/>
        <v>194</v>
      </c>
      <c r="J15" s="9">
        <v>8.89</v>
      </c>
      <c r="K15" s="12">
        <f t="shared" si="5"/>
        <v>124</v>
      </c>
      <c r="L15" s="9">
        <v>9.876</v>
      </c>
      <c r="M15" s="12">
        <f t="shared" si="6"/>
        <v>54</v>
      </c>
      <c r="N15" s="9">
        <v>11.18</v>
      </c>
    </row>
    <row r="16" spans="1:14" ht="15" customHeight="1">
      <c r="A16" s="12">
        <f t="shared" si="0"/>
        <v>477</v>
      </c>
      <c r="B16" s="9">
        <v>5.995</v>
      </c>
      <c r="C16" s="12">
        <f t="shared" si="1"/>
        <v>399</v>
      </c>
      <c r="D16" s="9">
        <v>6.695</v>
      </c>
      <c r="E16" s="12">
        <f t="shared" si="2"/>
        <v>327</v>
      </c>
      <c r="F16" s="9">
        <v>7.395</v>
      </c>
      <c r="G16" s="12">
        <f t="shared" si="3"/>
        <v>266</v>
      </c>
      <c r="H16" s="9">
        <v>8.033999999999999</v>
      </c>
      <c r="I16" s="12">
        <f t="shared" si="4"/>
        <v>193</v>
      </c>
      <c r="J16" s="9">
        <v>8.91</v>
      </c>
      <c r="K16" s="12">
        <f t="shared" si="5"/>
        <v>123</v>
      </c>
      <c r="L16" s="9">
        <v>9.899</v>
      </c>
      <c r="M16" s="12">
        <f t="shared" si="6"/>
        <v>52</v>
      </c>
      <c r="N16" s="9">
        <v>11.22</v>
      </c>
    </row>
    <row r="17" spans="1:14" ht="15" customHeight="1">
      <c r="A17" s="12">
        <f t="shared" si="0"/>
        <v>476</v>
      </c>
      <c r="B17" s="9">
        <v>6.01</v>
      </c>
      <c r="C17" s="12">
        <f t="shared" si="1"/>
        <v>397</v>
      </c>
      <c r="D17" s="9">
        <v>6.71</v>
      </c>
      <c r="E17" s="12">
        <f t="shared" si="2"/>
        <v>325</v>
      </c>
      <c r="F17" s="9">
        <v>7.41</v>
      </c>
      <c r="G17" s="12">
        <f t="shared" si="3"/>
        <v>265</v>
      </c>
      <c r="H17" s="9">
        <v>8.052</v>
      </c>
      <c r="I17" s="12">
        <f t="shared" si="4"/>
        <v>191</v>
      </c>
      <c r="J17" s="9">
        <v>8.93</v>
      </c>
      <c r="K17" s="12">
        <f t="shared" si="5"/>
        <v>121</v>
      </c>
      <c r="L17" s="9">
        <v>9.921999999999999</v>
      </c>
      <c r="M17" s="12">
        <f t="shared" si="6"/>
        <v>50</v>
      </c>
      <c r="N17" s="9">
        <v>11.26</v>
      </c>
    </row>
    <row r="18" spans="1:14" ht="15" customHeight="1">
      <c r="A18" s="12">
        <f t="shared" si="0"/>
        <v>474</v>
      </c>
      <c r="B18" s="9">
        <v>6.025</v>
      </c>
      <c r="C18" s="12">
        <f t="shared" si="1"/>
        <v>396</v>
      </c>
      <c r="D18" s="9">
        <v>6.725</v>
      </c>
      <c r="E18" s="12">
        <f t="shared" si="2"/>
        <v>324</v>
      </c>
      <c r="F18" s="9">
        <v>7.425</v>
      </c>
      <c r="G18" s="12">
        <f t="shared" si="3"/>
        <v>263</v>
      </c>
      <c r="H18" s="9">
        <v>8.07</v>
      </c>
      <c r="I18" s="12">
        <f t="shared" si="4"/>
        <v>190</v>
      </c>
      <c r="J18" s="9">
        <v>8.95</v>
      </c>
      <c r="K18" s="12">
        <f t="shared" si="5"/>
        <v>120</v>
      </c>
      <c r="L18" s="9">
        <v>9.945</v>
      </c>
      <c r="M18" s="12">
        <f t="shared" si="6"/>
        <v>48</v>
      </c>
      <c r="N18" s="9">
        <v>11.3</v>
      </c>
    </row>
    <row r="19" spans="1:14" ht="15" customHeight="1">
      <c r="A19" s="12">
        <f t="shared" si="0"/>
        <v>472</v>
      </c>
      <c r="B19" s="9">
        <v>6.04</v>
      </c>
      <c r="C19" s="12">
        <f t="shared" si="1"/>
        <v>394</v>
      </c>
      <c r="D19" s="9">
        <v>6.74</v>
      </c>
      <c r="E19" s="12">
        <f t="shared" si="2"/>
        <v>322</v>
      </c>
      <c r="F19" s="9">
        <v>7.44</v>
      </c>
      <c r="G19" s="12">
        <f t="shared" si="3"/>
        <v>261</v>
      </c>
      <c r="H19" s="9">
        <v>8.088</v>
      </c>
      <c r="I19" s="12">
        <f t="shared" si="4"/>
        <v>188</v>
      </c>
      <c r="J19" s="9">
        <v>8.97</v>
      </c>
      <c r="K19" s="12">
        <f t="shared" si="5"/>
        <v>118</v>
      </c>
      <c r="L19" s="9">
        <v>9.968</v>
      </c>
      <c r="M19" s="12">
        <f t="shared" si="6"/>
        <v>47</v>
      </c>
      <c r="N19" s="9">
        <v>11.34</v>
      </c>
    </row>
    <row r="20" spans="1:14" ht="15" customHeight="1">
      <c r="A20" s="12">
        <f t="shared" si="0"/>
        <v>470</v>
      </c>
      <c r="B20" s="9">
        <v>6.055</v>
      </c>
      <c r="C20" s="12">
        <f t="shared" si="1"/>
        <v>392</v>
      </c>
      <c r="D20" s="9">
        <v>6.755</v>
      </c>
      <c r="E20" s="12">
        <f t="shared" si="2"/>
        <v>321</v>
      </c>
      <c r="F20" s="9">
        <v>7.455</v>
      </c>
      <c r="G20" s="12">
        <f t="shared" si="3"/>
        <v>260</v>
      </c>
      <c r="H20" s="9">
        <v>8.106</v>
      </c>
      <c r="I20" s="12">
        <f t="shared" si="4"/>
        <v>187</v>
      </c>
      <c r="J20" s="9">
        <v>8.99</v>
      </c>
      <c r="K20" s="12">
        <f t="shared" si="5"/>
        <v>117</v>
      </c>
      <c r="L20" s="9">
        <v>9.991</v>
      </c>
      <c r="M20" s="12">
        <f t="shared" si="6"/>
        <v>45</v>
      </c>
      <c r="N20" s="9">
        <v>11.38</v>
      </c>
    </row>
    <row r="21" spans="1:14" ht="15" customHeight="1">
      <c r="A21" s="12">
        <f t="shared" si="0"/>
        <v>469</v>
      </c>
      <c r="B21" s="9">
        <v>6.07</v>
      </c>
      <c r="C21" s="12">
        <f t="shared" si="1"/>
        <v>391</v>
      </c>
      <c r="D21" s="9">
        <v>6.77</v>
      </c>
      <c r="E21" s="12">
        <f t="shared" si="2"/>
        <v>319</v>
      </c>
      <c r="F21" s="9">
        <v>7.47</v>
      </c>
      <c r="G21" s="12">
        <f t="shared" si="3"/>
        <v>258</v>
      </c>
      <c r="H21" s="9">
        <v>8.124</v>
      </c>
      <c r="I21" s="12">
        <f t="shared" si="4"/>
        <v>185</v>
      </c>
      <c r="J21" s="9">
        <v>9.01</v>
      </c>
      <c r="K21" s="12">
        <f t="shared" si="5"/>
        <v>115</v>
      </c>
      <c r="L21" s="9">
        <v>10.014</v>
      </c>
      <c r="M21" s="12">
        <f t="shared" si="6"/>
        <v>43</v>
      </c>
      <c r="N21" s="9">
        <v>11.42</v>
      </c>
    </row>
    <row r="22" spans="1:14" ht="15" customHeight="1">
      <c r="A22" s="12">
        <f t="shared" si="0"/>
        <v>467</v>
      </c>
      <c r="B22" s="9">
        <v>6.085</v>
      </c>
      <c r="C22" s="12">
        <f t="shared" si="1"/>
        <v>389</v>
      </c>
      <c r="D22" s="9">
        <v>6.785</v>
      </c>
      <c r="E22" s="12">
        <f t="shared" si="2"/>
        <v>318</v>
      </c>
      <c r="F22" s="9">
        <v>7.485</v>
      </c>
      <c r="G22" s="12">
        <f t="shared" si="3"/>
        <v>257</v>
      </c>
      <c r="H22" s="9">
        <v>8.142</v>
      </c>
      <c r="I22" s="12">
        <f t="shared" si="4"/>
        <v>183</v>
      </c>
      <c r="J22" s="9">
        <v>9.03</v>
      </c>
      <c r="K22" s="12">
        <f t="shared" si="5"/>
        <v>114</v>
      </c>
      <c r="L22" s="9">
        <v>10.036999999999999</v>
      </c>
      <c r="M22" s="12">
        <f t="shared" si="6"/>
        <v>42</v>
      </c>
      <c r="N22" s="9">
        <v>11.46</v>
      </c>
    </row>
    <row r="23" spans="1:14" ht="15" customHeight="1">
      <c r="A23" s="12">
        <f t="shared" si="0"/>
        <v>465</v>
      </c>
      <c r="B23" s="9">
        <v>6.1</v>
      </c>
      <c r="C23" s="12">
        <f t="shared" si="1"/>
        <v>388</v>
      </c>
      <c r="D23" s="9">
        <v>6.8</v>
      </c>
      <c r="E23" s="12">
        <f t="shared" si="2"/>
        <v>316</v>
      </c>
      <c r="F23" s="9">
        <v>7.5</v>
      </c>
      <c r="G23" s="12">
        <f t="shared" si="3"/>
        <v>255</v>
      </c>
      <c r="H23" s="9">
        <v>8.16</v>
      </c>
      <c r="I23" s="12">
        <f t="shared" si="4"/>
        <v>182</v>
      </c>
      <c r="J23" s="9">
        <v>9.05</v>
      </c>
      <c r="K23" s="12">
        <f t="shared" si="5"/>
        <v>113</v>
      </c>
      <c r="L23" s="9">
        <v>10.06</v>
      </c>
      <c r="M23" s="12">
        <f t="shared" si="6"/>
        <v>40</v>
      </c>
      <c r="N23" s="9">
        <v>11.5</v>
      </c>
    </row>
    <row r="24" spans="1:14" ht="15" customHeight="1">
      <c r="A24" s="12">
        <f t="shared" si="0"/>
        <v>463</v>
      </c>
      <c r="B24" s="9">
        <v>6.115</v>
      </c>
      <c r="C24" s="12">
        <f t="shared" si="1"/>
        <v>386</v>
      </c>
      <c r="D24" s="9">
        <v>6.815</v>
      </c>
      <c r="E24" s="12">
        <f t="shared" si="2"/>
        <v>315</v>
      </c>
      <c r="F24" s="9">
        <v>7.515</v>
      </c>
      <c r="G24" s="12">
        <f t="shared" si="3"/>
        <v>253</v>
      </c>
      <c r="H24" s="9">
        <v>8.177999999999999</v>
      </c>
      <c r="I24" s="12">
        <f t="shared" si="4"/>
        <v>180</v>
      </c>
      <c r="J24" s="9">
        <v>9.07</v>
      </c>
      <c r="K24" s="12">
        <f t="shared" si="5"/>
        <v>111</v>
      </c>
      <c r="L24" s="9">
        <v>10.083</v>
      </c>
      <c r="M24" s="12">
        <f t="shared" si="6"/>
        <v>39</v>
      </c>
      <c r="N24" s="9">
        <v>11.54</v>
      </c>
    </row>
    <row r="25" spans="1:14" ht="15" customHeight="1">
      <c r="A25" s="12">
        <f t="shared" si="0"/>
        <v>462</v>
      </c>
      <c r="B25" s="9">
        <v>6.13</v>
      </c>
      <c r="C25" s="12">
        <f t="shared" si="1"/>
        <v>384</v>
      </c>
      <c r="D25" s="9">
        <v>6.83</v>
      </c>
      <c r="E25" s="12">
        <f t="shared" si="2"/>
        <v>313</v>
      </c>
      <c r="F25" s="9">
        <v>7.53</v>
      </c>
      <c r="G25" s="12">
        <f t="shared" si="3"/>
        <v>252</v>
      </c>
      <c r="H25" s="9">
        <v>8.196</v>
      </c>
      <c r="I25" s="12">
        <f t="shared" si="4"/>
        <v>179</v>
      </c>
      <c r="J25" s="9">
        <v>9.09</v>
      </c>
      <c r="K25" s="12">
        <f t="shared" si="5"/>
        <v>110</v>
      </c>
      <c r="L25" s="9">
        <v>10.106</v>
      </c>
      <c r="M25" s="12">
        <f t="shared" si="6"/>
        <v>37</v>
      </c>
      <c r="N25" s="9">
        <v>11.58</v>
      </c>
    </row>
    <row r="26" spans="1:14" ht="15" customHeight="1">
      <c r="A26" s="12">
        <f t="shared" si="0"/>
        <v>460</v>
      </c>
      <c r="B26" s="9">
        <v>6.145</v>
      </c>
      <c r="C26" s="12">
        <f t="shared" si="1"/>
        <v>383</v>
      </c>
      <c r="D26" s="9">
        <v>6.845</v>
      </c>
      <c r="E26" s="12">
        <f t="shared" si="2"/>
        <v>312</v>
      </c>
      <c r="F26" s="9">
        <v>7.545</v>
      </c>
      <c r="G26" s="12">
        <f t="shared" si="3"/>
        <v>250</v>
      </c>
      <c r="H26" s="9">
        <v>8.214</v>
      </c>
      <c r="I26" s="12">
        <f t="shared" si="4"/>
        <v>177</v>
      </c>
      <c r="J26" s="9">
        <v>9.11</v>
      </c>
      <c r="K26" s="12">
        <f t="shared" si="5"/>
        <v>108</v>
      </c>
      <c r="L26" s="9">
        <v>10.129</v>
      </c>
      <c r="M26" s="12">
        <f t="shared" si="6"/>
        <v>36</v>
      </c>
      <c r="N26" s="9">
        <v>11.62</v>
      </c>
    </row>
    <row r="27" spans="1:14" ht="15" customHeight="1">
      <c r="A27" s="12">
        <f t="shared" si="0"/>
        <v>458</v>
      </c>
      <c r="B27" s="9">
        <v>6.16</v>
      </c>
      <c r="C27" s="12">
        <f t="shared" si="1"/>
        <v>381</v>
      </c>
      <c r="D27" s="9">
        <v>6.86</v>
      </c>
      <c r="E27" s="12">
        <f t="shared" si="2"/>
        <v>310</v>
      </c>
      <c r="F27" s="9">
        <v>7.56</v>
      </c>
      <c r="G27" s="12">
        <f t="shared" si="3"/>
        <v>249</v>
      </c>
      <c r="H27" s="9">
        <v>8.232</v>
      </c>
      <c r="I27" s="12">
        <f t="shared" si="4"/>
        <v>176</v>
      </c>
      <c r="J27" s="9">
        <v>9.13</v>
      </c>
      <c r="K27" s="12">
        <f t="shared" si="5"/>
        <v>107</v>
      </c>
      <c r="L27" s="9">
        <v>10.152</v>
      </c>
      <c r="M27" s="12">
        <f t="shared" si="6"/>
        <v>34</v>
      </c>
      <c r="N27" s="9">
        <v>11.67</v>
      </c>
    </row>
    <row r="28" spans="1:14" ht="15" customHeight="1">
      <c r="A28" s="12">
        <f t="shared" si="0"/>
        <v>457</v>
      </c>
      <c r="B28" s="9">
        <v>6.175</v>
      </c>
      <c r="C28" s="12">
        <f t="shared" si="1"/>
        <v>380</v>
      </c>
      <c r="D28" s="9">
        <v>6.875</v>
      </c>
      <c r="E28" s="12">
        <f t="shared" si="2"/>
        <v>309</v>
      </c>
      <c r="F28" s="9">
        <v>7.575</v>
      </c>
      <c r="G28" s="12">
        <f t="shared" si="3"/>
        <v>247</v>
      </c>
      <c r="H28" s="9">
        <v>8.25</v>
      </c>
      <c r="I28" s="12">
        <f t="shared" si="4"/>
        <v>174</v>
      </c>
      <c r="J28" s="9">
        <v>9.15</v>
      </c>
      <c r="K28" s="12">
        <f t="shared" si="5"/>
        <v>106</v>
      </c>
      <c r="L28" s="9">
        <v>10.175</v>
      </c>
      <c r="M28" s="12">
        <f t="shared" si="6"/>
        <v>32</v>
      </c>
      <c r="N28" s="9">
        <v>11.72</v>
      </c>
    </row>
    <row r="29" spans="1:14" ht="15" customHeight="1">
      <c r="A29" s="12">
        <f t="shared" si="0"/>
        <v>455</v>
      </c>
      <c r="B29" s="9">
        <v>6.19</v>
      </c>
      <c r="C29" s="12">
        <f t="shared" si="1"/>
        <v>378</v>
      </c>
      <c r="D29" s="9">
        <v>6.89</v>
      </c>
      <c r="E29" s="12">
        <f t="shared" si="2"/>
        <v>308</v>
      </c>
      <c r="F29" s="9">
        <v>7.59</v>
      </c>
      <c r="G29" s="12">
        <f t="shared" si="3"/>
        <v>246</v>
      </c>
      <c r="H29" s="9">
        <v>8.268</v>
      </c>
      <c r="I29" s="12">
        <f t="shared" si="4"/>
        <v>173</v>
      </c>
      <c r="J29" s="9">
        <v>9.17</v>
      </c>
      <c r="K29" s="12">
        <f t="shared" si="5"/>
        <v>104</v>
      </c>
      <c r="L29" s="9">
        <v>10.198</v>
      </c>
      <c r="M29" s="12">
        <f t="shared" si="6"/>
        <v>30</v>
      </c>
      <c r="N29" s="9">
        <v>11.77</v>
      </c>
    </row>
    <row r="30" spans="1:14" ht="15" customHeight="1">
      <c r="A30" s="12">
        <f t="shared" si="0"/>
        <v>453</v>
      </c>
      <c r="B30" s="9">
        <v>6.205</v>
      </c>
      <c r="C30" s="12">
        <f t="shared" si="1"/>
        <v>376</v>
      </c>
      <c r="D30" s="9">
        <v>6.905</v>
      </c>
      <c r="E30" s="12">
        <f t="shared" si="2"/>
        <v>306</v>
      </c>
      <c r="F30" s="9">
        <v>7.605</v>
      </c>
      <c r="G30" s="12">
        <f t="shared" si="3"/>
        <v>244</v>
      </c>
      <c r="H30" s="9">
        <v>8.286</v>
      </c>
      <c r="I30" s="12">
        <f t="shared" si="4"/>
        <v>171</v>
      </c>
      <c r="J30" s="9">
        <v>9.19</v>
      </c>
      <c r="K30" s="12">
        <f t="shared" si="5"/>
        <v>103</v>
      </c>
      <c r="L30" s="9">
        <v>10.221</v>
      </c>
      <c r="M30" s="12">
        <f t="shared" si="6"/>
        <v>29</v>
      </c>
      <c r="N30" s="9">
        <v>11.82</v>
      </c>
    </row>
    <row r="31" spans="1:14" ht="15" customHeight="1">
      <c r="A31" s="12">
        <f t="shared" si="0"/>
        <v>451</v>
      </c>
      <c r="B31" s="9">
        <v>6.22</v>
      </c>
      <c r="C31" s="12">
        <f t="shared" si="1"/>
        <v>375</v>
      </c>
      <c r="D31" s="9">
        <v>6.92</v>
      </c>
      <c r="E31" s="12">
        <f t="shared" si="2"/>
        <v>305</v>
      </c>
      <c r="F31" s="9">
        <v>7.62</v>
      </c>
      <c r="G31" s="12">
        <f t="shared" si="3"/>
        <v>242</v>
      </c>
      <c r="H31" s="9">
        <v>8.304</v>
      </c>
      <c r="I31" s="12">
        <f t="shared" si="4"/>
        <v>170</v>
      </c>
      <c r="J31" s="9">
        <v>9.21</v>
      </c>
      <c r="K31" s="12">
        <f t="shared" si="5"/>
        <v>102</v>
      </c>
      <c r="L31" s="9">
        <v>10.244</v>
      </c>
      <c r="M31" s="12">
        <f t="shared" si="6"/>
        <v>27</v>
      </c>
      <c r="N31" s="9">
        <v>11.87</v>
      </c>
    </row>
    <row r="32" spans="1:14" ht="15" customHeight="1">
      <c r="A32" s="12">
        <f t="shared" si="0"/>
        <v>450</v>
      </c>
      <c r="B32" s="9">
        <v>6.235</v>
      </c>
      <c r="C32" s="12">
        <f t="shared" si="1"/>
        <v>373</v>
      </c>
      <c r="D32" s="9">
        <v>6.935</v>
      </c>
      <c r="E32" s="12">
        <f t="shared" si="2"/>
        <v>303</v>
      </c>
      <c r="F32" s="9">
        <v>7.635</v>
      </c>
      <c r="G32" s="12">
        <f t="shared" si="3"/>
        <v>241</v>
      </c>
      <c r="H32" s="9">
        <v>8.322</v>
      </c>
      <c r="I32" s="12">
        <f t="shared" si="4"/>
        <v>169</v>
      </c>
      <c r="J32" s="9">
        <v>9.23</v>
      </c>
      <c r="K32" s="12">
        <f t="shared" si="5"/>
        <v>100</v>
      </c>
      <c r="L32" s="9">
        <v>10.267</v>
      </c>
      <c r="M32" s="12">
        <f t="shared" si="6"/>
        <v>25</v>
      </c>
      <c r="N32" s="9">
        <v>11.92</v>
      </c>
    </row>
    <row r="33" spans="1:14" ht="15" customHeight="1">
      <c r="A33" s="12">
        <f t="shared" si="0"/>
        <v>448</v>
      </c>
      <c r="B33" s="9">
        <v>6.25</v>
      </c>
      <c r="C33" s="12">
        <f t="shared" si="1"/>
        <v>372</v>
      </c>
      <c r="D33" s="9">
        <v>6.95</v>
      </c>
      <c r="E33" s="12">
        <f t="shared" si="2"/>
        <v>302</v>
      </c>
      <c r="F33" s="9">
        <v>7.65</v>
      </c>
      <c r="G33" s="12">
        <f t="shared" si="3"/>
        <v>239</v>
      </c>
      <c r="H33" s="9">
        <v>8.34</v>
      </c>
      <c r="I33" s="12">
        <f t="shared" si="4"/>
        <v>167</v>
      </c>
      <c r="J33" s="9">
        <v>9.25</v>
      </c>
      <c r="K33" s="12">
        <f t="shared" si="5"/>
        <v>99</v>
      </c>
      <c r="L33" s="9">
        <v>10.29</v>
      </c>
      <c r="M33" s="12">
        <f t="shared" si="6"/>
        <v>24</v>
      </c>
      <c r="N33" s="9">
        <v>11.97</v>
      </c>
    </row>
    <row r="34" spans="1:14" ht="15" customHeight="1">
      <c r="A34" s="12">
        <f t="shared" si="0"/>
        <v>446</v>
      </c>
      <c r="B34" s="9">
        <v>6.265</v>
      </c>
      <c r="C34" s="12">
        <f t="shared" si="1"/>
        <v>370</v>
      </c>
      <c r="D34" s="9">
        <v>6.965</v>
      </c>
      <c r="E34" s="12">
        <f t="shared" si="2"/>
        <v>300</v>
      </c>
      <c r="F34" s="9">
        <v>7.665</v>
      </c>
      <c r="G34" s="12">
        <f t="shared" si="3"/>
        <v>238</v>
      </c>
      <c r="H34" s="9">
        <v>8.358</v>
      </c>
      <c r="I34" s="12">
        <f t="shared" si="4"/>
        <v>166</v>
      </c>
      <c r="J34" s="9">
        <v>9.27</v>
      </c>
      <c r="K34" s="12">
        <f t="shared" si="5"/>
        <v>98</v>
      </c>
      <c r="L34" s="9">
        <v>10.312999999999999</v>
      </c>
      <c r="M34" s="12">
        <f t="shared" si="6"/>
        <v>22</v>
      </c>
      <c r="N34" s="9">
        <v>12.02</v>
      </c>
    </row>
    <row r="35" spans="1:14" ht="15" customHeight="1">
      <c r="A35" s="12">
        <f t="shared" si="0"/>
        <v>445</v>
      </c>
      <c r="B35" s="9">
        <v>6.28</v>
      </c>
      <c r="C35" s="12">
        <f t="shared" si="1"/>
        <v>369</v>
      </c>
      <c r="D35" s="9">
        <v>6.98</v>
      </c>
      <c r="E35" s="12">
        <f t="shared" si="2"/>
        <v>299</v>
      </c>
      <c r="F35" s="9">
        <v>7.68</v>
      </c>
      <c r="G35" s="12">
        <f t="shared" si="3"/>
        <v>236</v>
      </c>
      <c r="H35" s="9">
        <v>8.376</v>
      </c>
      <c r="I35" s="12">
        <f t="shared" si="4"/>
        <v>164</v>
      </c>
      <c r="J35" s="9">
        <v>9.29</v>
      </c>
      <c r="K35" s="12">
        <f t="shared" si="5"/>
        <v>96</v>
      </c>
      <c r="L35" s="9">
        <v>10.336</v>
      </c>
      <c r="M35" s="12">
        <f t="shared" si="6"/>
        <v>21</v>
      </c>
      <c r="N35" s="9">
        <v>12.07</v>
      </c>
    </row>
    <row r="36" spans="1:14" ht="15" customHeight="1">
      <c r="A36" s="12">
        <f t="shared" si="0"/>
        <v>443</v>
      </c>
      <c r="B36" s="9">
        <v>6.295</v>
      </c>
      <c r="C36" s="12">
        <f t="shared" si="1"/>
        <v>367</v>
      </c>
      <c r="D36" s="9">
        <v>6.995</v>
      </c>
      <c r="E36" s="12">
        <f t="shared" si="2"/>
        <v>298</v>
      </c>
      <c r="F36" s="9">
        <v>7.695</v>
      </c>
      <c r="G36" s="12">
        <f t="shared" si="3"/>
        <v>235</v>
      </c>
      <c r="H36" s="9">
        <v>8.394</v>
      </c>
      <c r="I36" s="12">
        <f t="shared" si="4"/>
        <v>163</v>
      </c>
      <c r="J36" s="9">
        <v>9.31</v>
      </c>
      <c r="K36" s="12">
        <f t="shared" si="5"/>
        <v>95</v>
      </c>
      <c r="L36" s="9">
        <v>10.359</v>
      </c>
      <c r="M36" s="12">
        <f t="shared" si="6"/>
        <v>19</v>
      </c>
      <c r="N36" s="9">
        <v>12.12</v>
      </c>
    </row>
    <row r="37" spans="1:14" ht="15" customHeight="1">
      <c r="A37" s="12">
        <f t="shared" si="0"/>
        <v>441</v>
      </c>
      <c r="B37" s="9">
        <v>6.31</v>
      </c>
      <c r="C37" s="12">
        <f t="shared" si="1"/>
        <v>365</v>
      </c>
      <c r="D37" s="9">
        <v>7.01</v>
      </c>
      <c r="E37" s="12">
        <f t="shared" si="2"/>
        <v>296</v>
      </c>
      <c r="F37" s="9">
        <v>7.71</v>
      </c>
      <c r="G37" s="12">
        <f t="shared" si="3"/>
        <v>233</v>
      </c>
      <c r="H37" s="9">
        <v>8.411999999999999</v>
      </c>
      <c r="I37" s="12">
        <f t="shared" si="4"/>
        <v>161</v>
      </c>
      <c r="J37" s="9">
        <v>9.33</v>
      </c>
      <c r="K37" s="12">
        <f t="shared" si="5"/>
        <v>94</v>
      </c>
      <c r="L37" s="9">
        <v>10.382</v>
      </c>
      <c r="M37" s="12">
        <f t="shared" si="6"/>
        <v>18</v>
      </c>
      <c r="N37" s="9">
        <v>12.17</v>
      </c>
    </row>
    <row r="38" spans="1:14" ht="15" customHeight="1">
      <c r="A38" s="12">
        <f t="shared" si="0"/>
        <v>440</v>
      </c>
      <c r="B38" s="9">
        <v>6.325</v>
      </c>
      <c r="C38" s="12">
        <f t="shared" si="1"/>
        <v>364</v>
      </c>
      <c r="D38" s="9">
        <v>7.025</v>
      </c>
      <c r="E38" s="12">
        <f t="shared" si="2"/>
        <v>295</v>
      </c>
      <c r="F38" s="9">
        <v>7.725</v>
      </c>
      <c r="G38" s="12">
        <f t="shared" si="3"/>
        <v>232</v>
      </c>
      <c r="H38" s="9">
        <v>8.43</v>
      </c>
      <c r="I38" s="12">
        <f t="shared" si="4"/>
        <v>160</v>
      </c>
      <c r="J38" s="9">
        <v>9.35</v>
      </c>
      <c r="K38" s="12">
        <f t="shared" si="5"/>
        <v>92</v>
      </c>
      <c r="L38" s="9">
        <v>10.405</v>
      </c>
      <c r="M38" s="12">
        <f t="shared" si="6"/>
        <v>17</v>
      </c>
      <c r="N38" s="9">
        <v>12.22</v>
      </c>
    </row>
    <row r="39" spans="1:14" ht="15" customHeight="1">
      <c r="A39" s="12">
        <f t="shared" si="0"/>
        <v>438</v>
      </c>
      <c r="B39" s="9">
        <v>6.34</v>
      </c>
      <c r="C39" s="12">
        <f t="shared" si="1"/>
        <v>362</v>
      </c>
      <c r="D39" s="9">
        <v>7.04</v>
      </c>
      <c r="E39" s="12">
        <f t="shared" si="2"/>
        <v>293</v>
      </c>
      <c r="F39" s="9">
        <v>7.74</v>
      </c>
      <c r="G39" s="12">
        <f t="shared" si="3"/>
        <v>230</v>
      </c>
      <c r="H39" s="9">
        <v>8.448</v>
      </c>
      <c r="I39" s="12">
        <f t="shared" si="4"/>
        <v>158</v>
      </c>
      <c r="J39" s="9">
        <v>9.37</v>
      </c>
      <c r="K39" s="12">
        <f t="shared" si="5"/>
        <v>91</v>
      </c>
      <c r="L39" s="9">
        <v>10.427999999999999</v>
      </c>
      <c r="M39" s="12">
        <f t="shared" si="6"/>
        <v>15</v>
      </c>
      <c r="N39" s="9">
        <v>12.27</v>
      </c>
    </row>
    <row r="40" spans="1:14" ht="15" customHeight="1">
      <c r="A40" s="12">
        <f t="shared" si="0"/>
        <v>436</v>
      </c>
      <c r="B40" s="9">
        <v>6.355</v>
      </c>
      <c r="C40" s="12">
        <f t="shared" si="1"/>
        <v>361</v>
      </c>
      <c r="D40" s="9">
        <v>7.055</v>
      </c>
      <c r="E40" s="12">
        <f t="shared" si="2"/>
        <v>292</v>
      </c>
      <c r="F40" s="9">
        <v>7.755</v>
      </c>
      <c r="G40" s="12">
        <f t="shared" si="3"/>
        <v>229</v>
      </c>
      <c r="H40" s="9">
        <v>8.466</v>
      </c>
      <c r="I40" s="12">
        <f t="shared" si="4"/>
        <v>157</v>
      </c>
      <c r="J40" s="9">
        <v>9.39</v>
      </c>
      <c r="K40" s="12">
        <f t="shared" si="5"/>
        <v>90</v>
      </c>
      <c r="L40" s="9">
        <v>10.451</v>
      </c>
      <c r="M40" s="12">
        <f t="shared" si="6"/>
        <v>14</v>
      </c>
      <c r="N40" s="9">
        <v>12.32</v>
      </c>
    </row>
    <row r="41" spans="1:14" ht="15" customHeight="1">
      <c r="A41" s="12">
        <f t="shared" si="0"/>
        <v>435</v>
      </c>
      <c r="B41" s="9">
        <v>6.37</v>
      </c>
      <c r="C41" s="12">
        <f t="shared" si="1"/>
        <v>359</v>
      </c>
      <c r="D41" s="9">
        <v>7.07</v>
      </c>
      <c r="E41" s="12">
        <f t="shared" si="2"/>
        <v>291</v>
      </c>
      <c r="F41" s="9">
        <v>7.77</v>
      </c>
      <c r="G41" s="12">
        <f t="shared" si="3"/>
        <v>227</v>
      </c>
      <c r="H41" s="9">
        <v>8.484</v>
      </c>
      <c r="I41" s="12">
        <f t="shared" si="4"/>
        <v>156</v>
      </c>
      <c r="J41" s="9">
        <v>9.41</v>
      </c>
      <c r="K41" s="12">
        <f t="shared" si="5"/>
        <v>89</v>
      </c>
      <c r="L41" s="9">
        <v>10.474</v>
      </c>
      <c r="M41" s="12">
        <f t="shared" si="6"/>
        <v>13</v>
      </c>
      <c r="N41" s="9">
        <v>12.37</v>
      </c>
    </row>
    <row r="42" spans="1:14" ht="15" customHeight="1">
      <c r="A42" s="12">
        <f t="shared" si="0"/>
        <v>433</v>
      </c>
      <c r="B42" s="9">
        <v>6.385</v>
      </c>
      <c r="C42" s="12">
        <f t="shared" si="1"/>
        <v>358</v>
      </c>
      <c r="D42" s="9">
        <v>7.085</v>
      </c>
      <c r="E42" s="12">
        <f t="shared" si="2"/>
        <v>289</v>
      </c>
      <c r="F42" s="9">
        <v>7.785</v>
      </c>
      <c r="G42" s="12">
        <f t="shared" si="3"/>
        <v>226</v>
      </c>
      <c r="H42" s="9">
        <v>8.501999999999999</v>
      </c>
      <c r="I42" s="12">
        <f t="shared" si="4"/>
        <v>154</v>
      </c>
      <c r="J42" s="9">
        <v>9.43</v>
      </c>
      <c r="K42" s="12">
        <f t="shared" si="5"/>
        <v>87</v>
      </c>
      <c r="L42" s="9">
        <v>10.497</v>
      </c>
      <c r="M42" s="12">
        <f t="shared" si="6"/>
        <v>12</v>
      </c>
      <c r="N42" s="9">
        <v>12.42</v>
      </c>
    </row>
    <row r="43" spans="1:14" ht="15" customHeight="1">
      <c r="A43" s="12">
        <f t="shared" si="0"/>
        <v>431</v>
      </c>
      <c r="B43" s="9">
        <v>6.4</v>
      </c>
      <c r="C43" s="12">
        <f t="shared" si="1"/>
        <v>356</v>
      </c>
      <c r="D43" s="9">
        <v>7.1</v>
      </c>
      <c r="E43" s="12">
        <f t="shared" si="2"/>
        <v>288</v>
      </c>
      <c r="F43" s="9">
        <v>7.8</v>
      </c>
      <c r="G43" s="12">
        <f t="shared" si="3"/>
        <v>224</v>
      </c>
      <c r="H43" s="9">
        <v>8.52</v>
      </c>
      <c r="I43" s="12">
        <f t="shared" si="4"/>
        <v>153</v>
      </c>
      <c r="J43" s="9">
        <v>9.45</v>
      </c>
      <c r="K43" s="12">
        <f t="shared" si="5"/>
        <v>86</v>
      </c>
      <c r="L43" s="9">
        <v>10.52</v>
      </c>
      <c r="M43" s="12">
        <f t="shared" si="6"/>
        <v>11</v>
      </c>
      <c r="N43" s="9">
        <v>12.47</v>
      </c>
    </row>
    <row r="44" spans="1:14" ht="15" customHeight="1">
      <c r="A44" s="12">
        <f t="shared" si="0"/>
        <v>429</v>
      </c>
      <c r="B44" s="9">
        <v>6.415</v>
      </c>
      <c r="C44" s="12">
        <f t="shared" si="1"/>
        <v>355</v>
      </c>
      <c r="D44" s="9">
        <v>7.115</v>
      </c>
      <c r="E44" s="12">
        <f t="shared" si="2"/>
        <v>286</v>
      </c>
      <c r="F44" s="9">
        <v>7.815</v>
      </c>
      <c r="G44" s="12">
        <f t="shared" si="3"/>
        <v>223</v>
      </c>
      <c r="H44" s="9">
        <v>8.538</v>
      </c>
      <c r="I44" s="12">
        <f t="shared" si="4"/>
        <v>151</v>
      </c>
      <c r="J44" s="9">
        <v>9.47</v>
      </c>
      <c r="K44" s="12">
        <f t="shared" si="5"/>
        <v>85</v>
      </c>
      <c r="L44" s="9">
        <v>10.543</v>
      </c>
      <c r="M44" s="12">
        <f t="shared" si="6"/>
        <v>10</v>
      </c>
      <c r="N44" s="9">
        <v>12.52</v>
      </c>
    </row>
    <row r="45" spans="1:14" ht="15" customHeight="1">
      <c r="A45" s="12">
        <f t="shared" si="0"/>
        <v>428</v>
      </c>
      <c r="B45" s="9">
        <v>6.43</v>
      </c>
      <c r="C45" s="12">
        <f t="shared" si="1"/>
        <v>353</v>
      </c>
      <c r="D45" s="9">
        <v>7.13</v>
      </c>
      <c r="E45" s="12">
        <f t="shared" si="2"/>
        <v>285</v>
      </c>
      <c r="F45" s="9">
        <v>7.83</v>
      </c>
      <c r="G45" s="12">
        <f t="shared" si="3"/>
        <v>221</v>
      </c>
      <c r="H45" s="9">
        <v>8.556</v>
      </c>
      <c r="I45" s="12">
        <f t="shared" si="4"/>
        <v>150</v>
      </c>
      <c r="J45" s="9">
        <v>9.49</v>
      </c>
      <c r="K45" s="12">
        <f t="shared" si="5"/>
        <v>84</v>
      </c>
      <c r="L45" s="9">
        <v>10.565999999999999</v>
      </c>
      <c r="M45" s="12">
        <f t="shared" si="6"/>
        <v>8</v>
      </c>
      <c r="N45" s="9">
        <v>12.58</v>
      </c>
    </row>
    <row r="46" spans="1:14" ht="15" customHeight="1">
      <c r="A46" s="12">
        <f t="shared" si="0"/>
        <v>426</v>
      </c>
      <c r="B46" s="9">
        <v>6.445</v>
      </c>
      <c r="C46" s="12">
        <f t="shared" si="1"/>
        <v>352</v>
      </c>
      <c r="D46" s="9">
        <v>7.145</v>
      </c>
      <c r="E46" s="12">
        <f t="shared" si="2"/>
        <v>284</v>
      </c>
      <c r="F46" s="9">
        <v>7.845</v>
      </c>
      <c r="G46" s="12">
        <f t="shared" si="3"/>
        <v>220</v>
      </c>
      <c r="H46" s="9">
        <v>8.574</v>
      </c>
      <c r="I46" s="12">
        <f t="shared" si="4"/>
        <v>149</v>
      </c>
      <c r="J46" s="9">
        <v>9.51</v>
      </c>
      <c r="K46" s="12">
        <f t="shared" si="5"/>
        <v>82</v>
      </c>
      <c r="L46" s="9">
        <v>10.589</v>
      </c>
      <c r="M46" s="12">
        <f t="shared" si="6"/>
        <v>7</v>
      </c>
      <c r="N46" s="9">
        <v>12.64</v>
      </c>
    </row>
    <row r="47" spans="1:14" ht="15" customHeight="1">
      <c r="A47" s="12">
        <f t="shared" si="0"/>
        <v>424</v>
      </c>
      <c r="B47" s="9">
        <v>6.46</v>
      </c>
      <c r="C47" s="12">
        <f t="shared" si="1"/>
        <v>350</v>
      </c>
      <c r="D47" s="9">
        <v>7.16</v>
      </c>
      <c r="E47" s="12">
        <f t="shared" si="2"/>
        <v>282</v>
      </c>
      <c r="F47" s="9">
        <v>7.86</v>
      </c>
      <c r="G47" s="12">
        <f t="shared" si="3"/>
        <v>218</v>
      </c>
      <c r="H47" s="9">
        <v>8.592</v>
      </c>
      <c r="I47" s="12">
        <f t="shared" si="4"/>
        <v>147</v>
      </c>
      <c r="J47" s="9">
        <v>9.53</v>
      </c>
      <c r="K47" s="12">
        <f t="shared" si="5"/>
        <v>81</v>
      </c>
      <c r="L47" s="9">
        <v>10.612</v>
      </c>
      <c r="M47" s="12">
        <f t="shared" si="6"/>
        <v>6</v>
      </c>
      <c r="N47" s="9">
        <v>12.7</v>
      </c>
    </row>
    <row r="48" spans="1:14" ht="15" customHeight="1">
      <c r="A48" s="12">
        <f t="shared" si="0"/>
        <v>423</v>
      </c>
      <c r="B48" s="9">
        <v>6.475</v>
      </c>
      <c r="C48" s="12">
        <f t="shared" si="1"/>
        <v>349</v>
      </c>
      <c r="D48" s="9">
        <v>7.175</v>
      </c>
      <c r="E48" s="12">
        <f t="shared" si="2"/>
        <v>281</v>
      </c>
      <c r="F48" s="9">
        <v>7.875</v>
      </c>
      <c r="G48" s="12">
        <f t="shared" si="3"/>
        <v>217</v>
      </c>
      <c r="H48" s="9">
        <v>8.61</v>
      </c>
      <c r="I48" s="12">
        <f t="shared" si="4"/>
        <v>146</v>
      </c>
      <c r="J48" s="9">
        <v>9.55</v>
      </c>
      <c r="K48" s="12">
        <f t="shared" si="5"/>
        <v>80</v>
      </c>
      <c r="L48" s="9">
        <v>10.635</v>
      </c>
      <c r="M48" s="12">
        <f t="shared" si="6"/>
        <v>5</v>
      </c>
      <c r="N48" s="9">
        <v>12.76</v>
      </c>
    </row>
    <row r="49" spans="1:14" ht="15" customHeight="1">
      <c r="A49" s="12">
        <f t="shared" si="0"/>
        <v>421</v>
      </c>
      <c r="B49" s="9">
        <v>6.49</v>
      </c>
      <c r="C49" s="12">
        <f t="shared" si="1"/>
        <v>347</v>
      </c>
      <c r="D49" s="9">
        <v>7.19</v>
      </c>
      <c r="E49" s="12">
        <f t="shared" si="2"/>
        <v>279</v>
      </c>
      <c r="F49" s="9">
        <v>7.89</v>
      </c>
      <c r="G49" s="12">
        <f t="shared" si="3"/>
        <v>215</v>
      </c>
      <c r="H49" s="9">
        <v>8.628</v>
      </c>
      <c r="I49" s="12">
        <f t="shared" si="4"/>
        <v>144</v>
      </c>
      <c r="J49" s="9">
        <v>9.57</v>
      </c>
      <c r="K49" s="12">
        <f t="shared" si="5"/>
        <v>79</v>
      </c>
      <c r="L49" s="9">
        <v>10.658</v>
      </c>
      <c r="M49" s="12">
        <f t="shared" si="6"/>
        <v>4</v>
      </c>
      <c r="N49" s="9">
        <v>12.82</v>
      </c>
    </row>
    <row r="50" spans="1:12" ht="25.5" customHeight="1">
      <c r="A50" s="61" t="s">
        <v>11</v>
      </c>
      <c r="B50" s="2"/>
      <c r="C50" s="3"/>
      <c r="D50" s="2"/>
      <c r="E50" s="4"/>
      <c r="F50" s="2"/>
      <c r="G50" s="3"/>
      <c r="H50" s="2"/>
      <c r="I50" s="3"/>
      <c r="J50" s="2"/>
      <c r="K50" s="3"/>
      <c r="L50" s="2"/>
    </row>
    <row r="51" spans="1:14" ht="20.25" customHeight="1">
      <c r="A51" s="7" t="s">
        <v>9</v>
      </c>
      <c r="B51" s="8" t="s">
        <v>10</v>
      </c>
      <c r="C51" s="7" t="s">
        <v>9</v>
      </c>
      <c r="D51" s="8" t="s">
        <v>10</v>
      </c>
      <c r="E51" s="7" t="s">
        <v>9</v>
      </c>
      <c r="F51" s="8" t="s">
        <v>10</v>
      </c>
      <c r="G51" s="7" t="s">
        <v>9</v>
      </c>
      <c r="H51" s="8" t="s">
        <v>10</v>
      </c>
      <c r="I51" s="7" t="s">
        <v>9</v>
      </c>
      <c r="J51" s="8" t="s">
        <v>10</v>
      </c>
      <c r="K51" s="7" t="s">
        <v>9</v>
      </c>
      <c r="L51" s="8" t="s">
        <v>10</v>
      </c>
      <c r="M51" s="7" t="s">
        <v>9</v>
      </c>
      <c r="N51" s="8" t="s">
        <v>10</v>
      </c>
    </row>
    <row r="52" spans="1:14" ht="14.25" customHeight="1">
      <c r="A52" s="13">
        <f>TRUNC((14.5-B52)^1.81*12.76,0)</f>
        <v>500</v>
      </c>
      <c r="B52" s="11">
        <v>6.91</v>
      </c>
      <c r="C52" s="13">
        <f>TRUNC((14.5-D52)^1.81*25.5,0)/2</f>
        <v>391</v>
      </c>
      <c r="D52" s="9">
        <v>7.87</v>
      </c>
      <c r="E52" s="13">
        <f>TRUNC((14.5-F52)^1.81*25.5,0)/2</f>
        <v>326.5</v>
      </c>
      <c r="F52" s="9">
        <v>8.5</v>
      </c>
      <c r="G52" s="13">
        <f>TRUNC((14.5-H52)^1.81*25.5,0)/2</f>
        <v>258</v>
      </c>
      <c r="H52" s="9">
        <v>9.23</v>
      </c>
      <c r="I52" s="13">
        <f>TRUNC((14.5-J52)^1.81*25.5,0)/2</f>
        <v>186</v>
      </c>
      <c r="J52" s="9">
        <v>10.1</v>
      </c>
      <c r="K52" s="13">
        <f>TRUNC((14.5-L52)^1.81*25.5,0)/2</f>
        <v>118.5</v>
      </c>
      <c r="L52" s="9">
        <v>11.07</v>
      </c>
      <c r="M52" s="13">
        <f>TRUNC((14.5-N52)^1.81*25.5,0)/2</f>
        <v>60.5</v>
      </c>
      <c r="N52" s="9">
        <v>12.13</v>
      </c>
    </row>
    <row r="53" spans="1:14" ht="14.25" customHeight="1">
      <c r="A53" s="13">
        <f>TRUNC((14.5-B53)^1.81*12.76,0)</f>
        <v>497</v>
      </c>
      <c r="B53" s="11">
        <v>6.93</v>
      </c>
      <c r="C53" s="13">
        <f aca="true" t="shared" si="7" ref="C53:C68">TRUNC((14.5-D53)^1.81*25.5,0)/2</f>
        <v>389.5</v>
      </c>
      <c r="D53" s="9">
        <v>7.883</v>
      </c>
      <c r="E53" s="13">
        <f aca="true" t="shared" si="8" ref="E53:E68">TRUNC((14.5-F53)^1.81*25.5,0)/2</f>
        <v>325</v>
      </c>
      <c r="F53" s="9">
        <v>8.515</v>
      </c>
      <c r="G53" s="13">
        <f aca="true" t="shared" si="9" ref="G53:G68">TRUNC((14.5-H53)^1.81*25.5,0)/2</f>
        <v>256.5</v>
      </c>
      <c r="H53" s="9">
        <v>9.248000000000001</v>
      </c>
      <c r="I53" s="13">
        <f aca="true" t="shared" si="10" ref="I53:I68">TRUNC((14.5-J53)^1.81*25.5,0)/2</f>
        <v>184.5</v>
      </c>
      <c r="J53" s="9">
        <v>10.12</v>
      </c>
      <c r="K53" s="13">
        <f aca="true" t="shared" si="11" ref="K53:K68">TRUNC((14.5-L53)^1.81*25.5,0)/2</f>
        <v>117</v>
      </c>
      <c r="L53" s="9">
        <v>11.092</v>
      </c>
      <c r="M53" s="13">
        <f aca="true" t="shared" si="12" ref="M53:M68">TRUNC((14.5-N53)^1.81*25.5,0)/2</f>
        <v>59</v>
      </c>
      <c r="N53" s="9">
        <v>12.16</v>
      </c>
    </row>
    <row r="54" spans="1:14" ht="14.25" customHeight="1">
      <c r="A54" s="13">
        <f aca="true" t="shared" si="13" ref="A54:A99">TRUNC((14.5-B54)^1.81*12.76,0)</f>
        <v>495</v>
      </c>
      <c r="B54" s="11">
        <v>6.95</v>
      </c>
      <c r="C54" s="13">
        <f t="shared" si="7"/>
        <v>388</v>
      </c>
      <c r="D54" s="9">
        <v>7.896</v>
      </c>
      <c r="E54" s="13">
        <f t="shared" si="8"/>
        <v>323.5</v>
      </c>
      <c r="F54" s="9">
        <v>8.53</v>
      </c>
      <c r="G54" s="13">
        <f t="shared" si="9"/>
        <v>255</v>
      </c>
      <c r="H54" s="9">
        <v>9.266</v>
      </c>
      <c r="I54" s="13">
        <f t="shared" si="10"/>
        <v>183</v>
      </c>
      <c r="J54" s="9">
        <v>10.14</v>
      </c>
      <c r="K54" s="13">
        <f t="shared" si="11"/>
        <v>115.5</v>
      </c>
      <c r="L54" s="9">
        <v>11.114</v>
      </c>
      <c r="M54" s="13">
        <f t="shared" si="12"/>
        <v>58</v>
      </c>
      <c r="N54" s="9">
        <v>12.19</v>
      </c>
    </row>
    <row r="55" spans="1:14" ht="14.25" customHeight="1">
      <c r="A55" s="13">
        <f t="shared" si="13"/>
        <v>493</v>
      </c>
      <c r="B55" s="11">
        <v>6.97</v>
      </c>
      <c r="C55" s="13">
        <f t="shared" si="7"/>
        <v>387</v>
      </c>
      <c r="D55" s="9">
        <v>7.909</v>
      </c>
      <c r="E55" s="13">
        <f t="shared" si="8"/>
        <v>322</v>
      </c>
      <c r="F55" s="9">
        <v>8.545</v>
      </c>
      <c r="G55" s="13">
        <f t="shared" si="9"/>
        <v>253</v>
      </c>
      <c r="H55" s="9">
        <v>9.284</v>
      </c>
      <c r="I55" s="13">
        <f t="shared" si="10"/>
        <v>181.5</v>
      </c>
      <c r="J55" s="9">
        <v>10.16</v>
      </c>
      <c r="K55" s="13">
        <f t="shared" si="11"/>
        <v>114.5</v>
      </c>
      <c r="L55" s="9">
        <v>11.136000000000001</v>
      </c>
      <c r="M55" s="13">
        <f t="shared" si="12"/>
        <v>56.5</v>
      </c>
      <c r="N55" s="9">
        <v>12.22</v>
      </c>
    </row>
    <row r="56" spans="1:14" ht="14.25" customHeight="1">
      <c r="A56" s="13">
        <f t="shared" si="13"/>
        <v>490</v>
      </c>
      <c r="B56" s="11">
        <v>6.99</v>
      </c>
      <c r="C56" s="13">
        <f t="shared" si="7"/>
        <v>385.5</v>
      </c>
      <c r="D56" s="9">
        <v>7.922</v>
      </c>
      <c r="E56" s="13">
        <f t="shared" si="8"/>
        <v>320.5</v>
      </c>
      <c r="F56" s="9">
        <v>8.56</v>
      </c>
      <c r="G56" s="13">
        <f t="shared" si="9"/>
        <v>251.5</v>
      </c>
      <c r="H56" s="9">
        <v>9.302</v>
      </c>
      <c r="I56" s="13">
        <f t="shared" si="10"/>
        <v>180</v>
      </c>
      <c r="J56" s="9">
        <v>10.18</v>
      </c>
      <c r="K56" s="13">
        <f t="shared" si="11"/>
        <v>113</v>
      </c>
      <c r="L56" s="9">
        <v>11.158</v>
      </c>
      <c r="M56" s="13">
        <f t="shared" si="12"/>
        <v>55</v>
      </c>
      <c r="N56" s="9">
        <v>12.25</v>
      </c>
    </row>
    <row r="57" spans="1:14" ht="14.25" customHeight="1">
      <c r="A57" s="13">
        <f t="shared" si="13"/>
        <v>488</v>
      </c>
      <c r="B57" s="11">
        <v>7.01</v>
      </c>
      <c r="C57" s="13">
        <f t="shared" si="7"/>
        <v>384</v>
      </c>
      <c r="D57" s="9">
        <v>7.935</v>
      </c>
      <c r="E57" s="13">
        <f t="shared" si="8"/>
        <v>319</v>
      </c>
      <c r="F57" s="9">
        <v>8.575</v>
      </c>
      <c r="G57" s="13">
        <f t="shared" si="9"/>
        <v>250</v>
      </c>
      <c r="H57" s="9">
        <v>9.32</v>
      </c>
      <c r="I57" s="13">
        <f t="shared" si="10"/>
        <v>178.5</v>
      </c>
      <c r="J57" s="9">
        <v>10.2</v>
      </c>
      <c r="K57" s="13">
        <f t="shared" si="11"/>
        <v>111.5</v>
      </c>
      <c r="L57" s="9">
        <v>11.18</v>
      </c>
      <c r="M57" s="13">
        <f t="shared" si="12"/>
        <v>54</v>
      </c>
      <c r="N57" s="9">
        <v>12.28</v>
      </c>
    </row>
    <row r="58" spans="1:14" ht="14.25" customHeight="1">
      <c r="A58" s="13">
        <f t="shared" si="13"/>
        <v>485</v>
      </c>
      <c r="B58" s="11">
        <v>7.03</v>
      </c>
      <c r="C58" s="13">
        <f t="shared" si="7"/>
        <v>382.5</v>
      </c>
      <c r="D58" s="9">
        <v>7.948</v>
      </c>
      <c r="E58" s="13">
        <f t="shared" si="8"/>
        <v>317.5</v>
      </c>
      <c r="F58" s="9">
        <v>8.59</v>
      </c>
      <c r="G58" s="13">
        <f t="shared" si="9"/>
        <v>248.5</v>
      </c>
      <c r="H58" s="9">
        <v>9.338000000000001</v>
      </c>
      <c r="I58" s="13">
        <f t="shared" si="10"/>
        <v>177</v>
      </c>
      <c r="J58" s="9">
        <v>10.22</v>
      </c>
      <c r="K58" s="13">
        <f t="shared" si="11"/>
        <v>110.5</v>
      </c>
      <c r="L58" s="9">
        <v>11.202</v>
      </c>
      <c r="M58" s="13">
        <f t="shared" si="12"/>
        <v>52.5</v>
      </c>
      <c r="N58" s="9">
        <v>12.31</v>
      </c>
    </row>
    <row r="59" spans="1:14" ht="14.25" customHeight="1">
      <c r="A59" s="13">
        <f t="shared" si="13"/>
        <v>483</v>
      </c>
      <c r="B59" s="11">
        <v>7.05</v>
      </c>
      <c r="C59" s="13">
        <f t="shared" si="7"/>
        <v>381.5</v>
      </c>
      <c r="D59" s="9">
        <v>7.961</v>
      </c>
      <c r="E59" s="13">
        <f t="shared" si="8"/>
        <v>316</v>
      </c>
      <c r="F59" s="9">
        <v>8.605</v>
      </c>
      <c r="G59" s="13">
        <f t="shared" si="9"/>
        <v>247</v>
      </c>
      <c r="H59" s="9">
        <v>9.356</v>
      </c>
      <c r="I59" s="13">
        <f t="shared" si="10"/>
        <v>175.5</v>
      </c>
      <c r="J59" s="9">
        <v>10.24</v>
      </c>
      <c r="K59" s="13">
        <f t="shared" si="11"/>
        <v>109</v>
      </c>
      <c r="L59" s="9">
        <v>11.224</v>
      </c>
      <c r="M59" s="13">
        <f t="shared" si="12"/>
        <v>51</v>
      </c>
      <c r="N59" s="9">
        <v>12.34</v>
      </c>
    </row>
    <row r="60" spans="1:14" ht="14.25" customHeight="1">
      <c r="A60" s="13">
        <f t="shared" si="13"/>
        <v>481</v>
      </c>
      <c r="B60" s="11">
        <v>7.07</v>
      </c>
      <c r="C60" s="13">
        <f t="shared" si="7"/>
        <v>380</v>
      </c>
      <c r="D60" s="9">
        <v>7.974</v>
      </c>
      <c r="E60" s="13">
        <f t="shared" si="8"/>
        <v>314.5</v>
      </c>
      <c r="F60" s="9">
        <v>8.62</v>
      </c>
      <c r="G60" s="13">
        <f t="shared" si="9"/>
        <v>245.5</v>
      </c>
      <c r="H60" s="9">
        <v>9.374</v>
      </c>
      <c r="I60" s="13">
        <f t="shared" si="10"/>
        <v>174</v>
      </c>
      <c r="J60" s="9">
        <v>10.26</v>
      </c>
      <c r="K60" s="13">
        <f t="shared" si="11"/>
        <v>107.5</v>
      </c>
      <c r="L60" s="9">
        <v>11.246</v>
      </c>
      <c r="M60" s="13">
        <f t="shared" si="12"/>
        <v>50</v>
      </c>
      <c r="N60" s="9">
        <v>12.37</v>
      </c>
    </row>
    <row r="61" spans="1:14" ht="14.25" customHeight="1">
      <c r="A61" s="13">
        <f t="shared" si="13"/>
        <v>478</v>
      </c>
      <c r="B61" s="11">
        <v>7.09</v>
      </c>
      <c r="C61" s="13">
        <f t="shared" si="7"/>
        <v>378.5</v>
      </c>
      <c r="D61" s="9">
        <v>7.987</v>
      </c>
      <c r="E61" s="13">
        <f t="shared" si="8"/>
        <v>313</v>
      </c>
      <c r="F61" s="9">
        <v>8.635</v>
      </c>
      <c r="G61" s="13">
        <f t="shared" si="9"/>
        <v>244</v>
      </c>
      <c r="H61" s="9">
        <v>9.392000000000001</v>
      </c>
      <c r="I61" s="13">
        <f t="shared" si="10"/>
        <v>172.5</v>
      </c>
      <c r="J61" s="9">
        <v>10.28</v>
      </c>
      <c r="K61" s="13">
        <f t="shared" si="11"/>
        <v>106.5</v>
      </c>
      <c r="L61" s="9">
        <v>11.268</v>
      </c>
      <c r="M61" s="13">
        <f t="shared" si="12"/>
        <v>48.5</v>
      </c>
      <c r="N61" s="9">
        <v>12.4</v>
      </c>
    </row>
    <row r="62" spans="1:14" ht="14.25" customHeight="1">
      <c r="A62" s="13">
        <f t="shared" si="13"/>
        <v>476</v>
      </c>
      <c r="B62" s="11">
        <v>7.11</v>
      </c>
      <c r="C62" s="13">
        <f t="shared" si="7"/>
        <v>377</v>
      </c>
      <c r="D62" s="9">
        <v>8</v>
      </c>
      <c r="E62" s="13">
        <f t="shared" si="8"/>
        <v>311.5</v>
      </c>
      <c r="F62" s="9">
        <v>8.65</v>
      </c>
      <c r="G62" s="13">
        <f t="shared" si="9"/>
        <v>242</v>
      </c>
      <c r="H62" s="9">
        <v>9.41</v>
      </c>
      <c r="I62" s="13">
        <f t="shared" si="10"/>
        <v>171</v>
      </c>
      <c r="J62" s="9">
        <v>10.3</v>
      </c>
      <c r="K62" s="13">
        <f t="shared" si="11"/>
        <v>105</v>
      </c>
      <c r="L62" s="9">
        <v>11.29</v>
      </c>
      <c r="M62" s="13">
        <f t="shared" si="12"/>
        <v>47.5</v>
      </c>
      <c r="N62" s="9">
        <v>12.43</v>
      </c>
    </row>
    <row r="63" spans="1:14" ht="14.25" customHeight="1">
      <c r="A63" s="13">
        <f t="shared" si="13"/>
        <v>474</v>
      </c>
      <c r="B63" s="11">
        <v>7.13</v>
      </c>
      <c r="C63" s="13">
        <f t="shared" si="7"/>
        <v>376</v>
      </c>
      <c r="D63" s="9">
        <v>8.013</v>
      </c>
      <c r="E63" s="13">
        <f t="shared" si="8"/>
        <v>310</v>
      </c>
      <c r="F63" s="9">
        <v>8.665</v>
      </c>
      <c r="G63" s="13">
        <f t="shared" si="9"/>
        <v>240.5</v>
      </c>
      <c r="H63" s="9">
        <v>9.428</v>
      </c>
      <c r="I63" s="13">
        <f t="shared" si="10"/>
        <v>169.5</v>
      </c>
      <c r="J63" s="9">
        <v>10.32</v>
      </c>
      <c r="K63" s="13">
        <f t="shared" si="11"/>
        <v>103.5</v>
      </c>
      <c r="L63" s="9">
        <v>11.312000000000001</v>
      </c>
      <c r="M63" s="13">
        <f t="shared" si="12"/>
        <v>46</v>
      </c>
      <c r="N63" s="9">
        <v>12.46</v>
      </c>
    </row>
    <row r="64" spans="1:14" ht="14.25" customHeight="1">
      <c r="A64" s="13">
        <f t="shared" si="13"/>
        <v>471</v>
      </c>
      <c r="B64" s="11">
        <v>7.15</v>
      </c>
      <c r="C64" s="13">
        <f t="shared" si="7"/>
        <v>374.5</v>
      </c>
      <c r="D64" s="9">
        <v>8.026</v>
      </c>
      <c r="E64" s="13">
        <f t="shared" si="8"/>
        <v>309</v>
      </c>
      <c r="F64" s="9">
        <v>8.68</v>
      </c>
      <c r="G64" s="13">
        <f t="shared" si="9"/>
        <v>239</v>
      </c>
      <c r="H64" s="9">
        <v>9.446</v>
      </c>
      <c r="I64" s="13">
        <f t="shared" si="10"/>
        <v>168</v>
      </c>
      <c r="J64" s="9">
        <v>10.34</v>
      </c>
      <c r="K64" s="13">
        <f t="shared" si="11"/>
        <v>102.5</v>
      </c>
      <c r="L64" s="9">
        <v>11.334</v>
      </c>
      <c r="M64" s="13">
        <f t="shared" si="12"/>
        <v>45</v>
      </c>
      <c r="N64" s="9">
        <v>12.49</v>
      </c>
    </row>
    <row r="65" spans="1:14" ht="14.25" customHeight="1">
      <c r="A65" s="13">
        <f t="shared" si="13"/>
        <v>469</v>
      </c>
      <c r="B65" s="11">
        <v>7.17</v>
      </c>
      <c r="C65" s="13">
        <f t="shared" si="7"/>
        <v>373</v>
      </c>
      <c r="D65" s="9">
        <v>8.039</v>
      </c>
      <c r="E65" s="13">
        <f t="shared" si="8"/>
        <v>307.5</v>
      </c>
      <c r="F65" s="9">
        <v>8.695</v>
      </c>
      <c r="G65" s="13">
        <f t="shared" si="9"/>
        <v>237.5</v>
      </c>
      <c r="H65" s="9">
        <v>9.464</v>
      </c>
      <c r="I65" s="13">
        <f t="shared" si="10"/>
        <v>166.5</v>
      </c>
      <c r="J65" s="9">
        <v>10.36</v>
      </c>
      <c r="K65" s="13">
        <f t="shared" si="11"/>
        <v>101</v>
      </c>
      <c r="L65" s="9">
        <v>11.356</v>
      </c>
      <c r="M65" s="13">
        <f t="shared" si="12"/>
        <v>43.5</v>
      </c>
      <c r="N65" s="9">
        <v>12.52</v>
      </c>
    </row>
    <row r="66" spans="1:14" ht="14.25" customHeight="1">
      <c r="A66" s="13">
        <f t="shared" si="13"/>
        <v>467</v>
      </c>
      <c r="B66" s="11">
        <v>7.19</v>
      </c>
      <c r="C66" s="13">
        <f t="shared" si="7"/>
        <v>372</v>
      </c>
      <c r="D66" s="9">
        <v>8.052</v>
      </c>
      <c r="E66" s="13">
        <f t="shared" si="8"/>
        <v>306</v>
      </c>
      <c r="F66" s="9">
        <v>8.71</v>
      </c>
      <c r="G66" s="13">
        <f t="shared" si="9"/>
        <v>236</v>
      </c>
      <c r="H66" s="9">
        <v>9.482000000000001</v>
      </c>
      <c r="I66" s="13">
        <f t="shared" si="10"/>
        <v>165</v>
      </c>
      <c r="J66" s="9">
        <v>10.38</v>
      </c>
      <c r="K66" s="13">
        <f t="shared" si="11"/>
        <v>100</v>
      </c>
      <c r="L66" s="9">
        <v>11.378</v>
      </c>
      <c r="M66" s="13">
        <f t="shared" si="12"/>
        <v>42.5</v>
      </c>
      <c r="N66" s="9">
        <v>12.55</v>
      </c>
    </row>
    <row r="67" spans="1:14" ht="14.25" customHeight="1">
      <c r="A67" s="13">
        <f t="shared" si="13"/>
        <v>464</v>
      </c>
      <c r="B67" s="11">
        <v>7.21</v>
      </c>
      <c r="C67" s="13">
        <f t="shared" si="7"/>
        <v>370.5</v>
      </c>
      <c r="D67" s="9">
        <v>8.065</v>
      </c>
      <c r="E67" s="13">
        <f t="shared" si="8"/>
        <v>304.5</v>
      </c>
      <c r="F67" s="9">
        <v>8.725</v>
      </c>
      <c r="G67" s="13">
        <f t="shared" si="9"/>
        <v>234.5</v>
      </c>
      <c r="H67" s="9">
        <v>9.5</v>
      </c>
      <c r="I67" s="13">
        <f t="shared" si="10"/>
        <v>163.5</v>
      </c>
      <c r="J67" s="9">
        <v>10.4</v>
      </c>
      <c r="K67" s="13">
        <f t="shared" si="11"/>
        <v>98.5</v>
      </c>
      <c r="L67" s="9">
        <v>11.4</v>
      </c>
      <c r="M67" s="13">
        <f t="shared" si="12"/>
        <v>41.5</v>
      </c>
      <c r="N67" s="9">
        <v>12.58</v>
      </c>
    </row>
    <row r="68" spans="1:14" ht="14.25" customHeight="1">
      <c r="A68" s="13">
        <f t="shared" si="13"/>
        <v>462</v>
      </c>
      <c r="B68" s="11">
        <v>7.23</v>
      </c>
      <c r="C68" s="13">
        <f t="shared" si="7"/>
        <v>369</v>
      </c>
      <c r="D68" s="9">
        <v>8.078</v>
      </c>
      <c r="E68" s="13">
        <f t="shared" si="8"/>
        <v>303</v>
      </c>
      <c r="F68" s="9">
        <v>8.74</v>
      </c>
      <c r="G68" s="13">
        <f t="shared" si="9"/>
        <v>233</v>
      </c>
      <c r="H68" s="9">
        <v>9.518</v>
      </c>
      <c r="I68" s="13">
        <f t="shared" si="10"/>
        <v>162</v>
      </c>
      <c r="J68" s="9">
        <v>10.42</v>
      </c>
      <c r="K68" s="13">
        <f t="shared" si="11"/>
        <v>97.5</v>
      </c>
      <c r="L68" s="9">
        <v>11.422</v>
      </c>
      <c r="M68" s="13">
        <f t="shared" si="12"/>
        <v>40</v>
      </c>
      <c r="N68" s="9">
        <v>12.61</v>
      </c>
    </row>
    <row r="69" spans="1:14" ht="14.25" customHeight="1">
      <c r="A69" s="13">
        <f t="shared" si="13"/>
        <v>460</v>
      </c>
      <c r="B69" s="11">
        <v>7.25</v>
      </c>
      <c r="C69" s="13">
        <f aca="true" t="shared" si="14" ref="C69:C84">TRUNC((14.5-D69)^1.81*25.5,0)/2</f>
        <v>367.5</v>
      </c>
      <c r="D69" s="9">
        <v>8.091</v>
      </c>
      <c r="E69" s="13">
        <f aca="true" t="shared" si="15" ref="E69:E84">TRUNC((14.5-F69)^1.81*25.5,0)/2</f>
        <v>301.5</v>
      </c>
      <c r="F69" s="9">
        <v>8.755</v>
      </c>
      <c r="G69" s="13">
        <f aca="true" t="shared" si="16" ref="G69:G84">TRUNC((14.5-H69)^1.81*25.5,0)/2</f>
        <v>231.5</v>
      </c>
      <c r="H69" s="9">
        <v>9.536</v>
      </c>
      <c r="I69" s="13">
        <f aca="true" t="shared" si="17" ref="I69:I84">TRUNC((14.5-J69)^1.81*25.5,0)/2</f>
        <v>161</v>
      </c>
      <c r="J69" s="9">
        <v>10.44</v>
      </c>
      <c r="K69" s="13">
        <f aca="true" t="shared" si="18" ref="K69:K84">TRUNC((14.5-L69)^1.81*25.5,0)/2</f>
        <v>96</v>
      </c>
      <c r="L69" s="9">
        <v>11.444</v>
      </c>
      <c r="M69" s="13">
        <f aca="true" t="shared" si="19" ref="M69:M84">TRUNC((14.5-N69)^1.81*25.5,0)/2</f>
        <v>39</v>
      </c>
      <c r="N69" s="9">
        <v>12.64</v>
      </c>
    </row>
    <row r="70" spans="1:14" ht="14.25" customHeight="1">
      <c r="A70" s="13">
        <f t="shared" si="13"/>
        <v>458</v>
      </c>
      <c r="B70" s="11">
        <v>7.27</v>
      </c>
      <c r="C70" s="13">
        <f t="shared" si="14"/>
        <v>366.5</v>
      </c>
      <c r="D70" s="9">
        <v>8.104</v>
      </c>
      <c r="E70" s="13">
        <f t="shared" si="15"/>
        <v>300</v>
      </c>
      <c r="F70" s="9">
        <v>8.77</v>
      </c>
      <c r="G70" s="13">
        <f t="shared" si="16"/>
        <v>230</v>
      </c>
      <c r="H70" s="9">
        <v>9.554</v>
      </c>
      <c r="I70" s="13">
        <f t="shared" si="17"/>
        <v>159.5</v>
      </c>
      <c r="J70" s="9">
        <v>10.46</v>
      </c>
      <c r="K70" s="13">
        <f t="shared" si="18"/>
        <v>95</v>
      </c>
      <c r="L70" s="9">
        <v>11.466000000000001</v>
      </c>
      <c r="M70" s="13">
        <f t="shared" si="19"/>
        <v>38</v>
      </c>
      <c r="N70" s="9">
        <v>12.67</v>
      </c>
    </row>
    <row r="71" spans="1:14" ht="14.25" customHeight="1">
      <c r="A71" s="13">
        <f t="shared" si="13"/>
        <v>455</v>
      </c>
      <c r="B71" s="11">
        <v>7.29</v>
      </c>
      <c r="C71" s="13">
        <f t="shared" si="14"/>
        <v>365</v>
      </c>
      <c r="D71" s="9">
        <v>8.117</v>
      </c>
      <c r="E71" s="13">
        <f t="shared" si="15"/>
        <v>299</v>
      </c>
      <c r="F71" s="9">
        <v>8.785</v>
      </c>
      <c r="G71" s="13">
        <f t="shared" si="16"/>
        <v>228.5</v>
      </c>
      <c r="H71" s="9">
        <v>9.572000000000001</v>
      </c>
      <c r="I71" s="13">
        <f t="shared" si="17"/>
        <v>158</v>
      </c>
      <c r="J71" s="9">
        <v>10.48</v>
      </c>
      <c r="K71" s="13">
        <f t="shared" si="18"/>
        <v>93.5</v>
      </c>
      <c r="L71" s="9">
        <v>11.488</v>
      </c>
      <c r="M71" s="13">
        <f t="shared" si="19"/>
        <v>36.5</v>
      </c>
      <c r="N71" s="9">
        <v>12.7</v>
      </c>
    </row>
    <row r="72" spans="1:14" ht="14.25" customHeight="1">
      <c r="A72" s="13">
        <f t="shared" si="13"/>
        <v>453</v>
      </c>
      <c r="B72" s="11">
        <v>7.31</v>
      </c>
      <c r="C72" s="13">
        <f t="shared" si="14"/>
        <v>363.5</v>
      </c>
      <c r="D72" s="9">
        <v>8.13</v>
      </c>
      <c r="E72" s="13">
        <f t="shared" si="15"/>
        <v>297.5</v>
      </c>
      <c r="F72" s="9">
        <v>8.8</v>
      </c>
      <c r="G72" s="13">
        <f t="shared" si="16"/>
        <v>227</v>
      </c>
      <c r="H72" s="9">
        <v>9.59</v>
      </c>
      <c r="I72" s="13">
        <f t="shared" si="17"/>
        <v>156.5</v>
      </c>
      <c r="J72" s="9">
        <v>10.5</v>
      </c>
      <c r="K72" s="13">
        <f t="shared" si="18"/>
        <v>92.5</v>
      </c>
      <c r="L72" s="9">
        <v>11.51</v>
      </c>
      <c r="M72" s="13">
        <f t="shared" si="19"/>
        <v>35.5</v>
      </c>
      <c r="N72" s="9">
        <v>12.73</v>
      </c>
    </row>
    <row r="73" spans="1:14" ht="14.25" customHeight="1">
      <c r="A73" s="13">
        <f t="shared" si="13"/>
        <v>451</v>
      </c>
      <c r="B73" s="11">
        <v>7.33</v>
      </c>
      <c r="C73" s="13">
        <f t="shared" si="14"/>
        <v>362.5</v>
      </c>
      <c r="D73" s="9">
        <v>8.143</v>
      </c>
      <c r="E73" s="13">
        <f t="shared" si="15"/>
        <v>296</v>
      </c>
      <c r="F73" s="9">
        <v>8.815</v>
      </c>
      <c r="G73" s="13">
        <f t="shared" si="16"/>
        <v>225.5</v>
      </c>
      <c r="H73" s="9">
        <v>9.608</v>
      </c>
      <c r="I73" s="13">
        <f t="shared" si="17"/>
        <v>155</v>
      </c>
      <c r="J73" s="9">
        <v>10.52</v>
      </c>
      <c r="K73" s="13">
        <f t="shared" si="18"/>
        <v>91</v>
      </c>
      <c r="L73" s="9">
        <v>11.532</v>
      </c>
      <c r="M73" s="13">
        <f t="shared" si="19"/>
        <v>34.5</v>
      </c>
      <c r="N73" s="9">
        <v>12.76</v>
      </c>
    </row>
    <row r="74" spans="1:14" ht="14.25" customHeight="1">
      <c r="A74" s="13">
        <f t="shared" si="13"/>
        <v>448</v>
      </c>
      <c r="B74" s="11">
        <v>7.35</v>
      </c>
      <c r="C74" s="13">
        <f t="shared" si="14"/>
        <v>361</v>
      </c>
      <c r="D74" s="9">
        <v>8.156</v>
      </c>
      <c r="E74" s="13">
        <f t="shared" si="15"/>
        <v>294.5</v>
      </c>
      <c r="F74" s="9">
        <v>8.83</v>
      </c>
      <c r="G74" s="13">
        <f t="shared" si="16"/>
        <v>224</v>
      </c>
      <c r="H74" s="9">
        <v>9.626000000000001</v>
      </c>
      <c r="I74" s="13">
        <f t="shared" si="17"/>
        <v>153.5</v>
      </c>
      <c r="J74" s="9">
        <v>10.54</v>
      </c>
      <c r="K74" s="13">
        <f t="shared" si="18"/>
        <v>90</v>
      </c>
      <c r="L74" s="9">
        <v>11.554</v>
      </c>
      <c r="M74" s="13">
        <f t="shared" si="19"/>
        <v>33.5</v>
      </c>
      <c r="N74" s="9">
        <v>12.79</v>
      </c>
    </row>
    <row r="75" spans="1:14" ht="14.25" customHeight="1">
      <c r="A75" s="13">
        <f t="shared" si="13"/>
        <v>446</v>
      </c>
      <c r="B75" s="11">
        <v>7.37</v>
      </c>
      <c r="C75" s="13">
        <f t="shared" si="14"/>
        <v>359.5</v>
      </c>
      <c r="D75" s="9">
        <v>8.169</v>
      </c>
      <c r="E75" s="13">
        <f t="shared" si="15"/>
        <v>293</v>
      </c>
      <c r="F75" s="9">
        <v>8.845</v>
      </c>
      <c r="G75" s="13">
        <f t="shared" si="16"/>
        <v>222.5</v>
      </c>
      <c r="H75" s="9">
        <v>9.644</v>
      </c>
      <c r="I75" s="13">
        <f t="shared" si="17"/>
        <v>152.5</v>
      </c>
      <c r="J75" s="9">
        <v>10.56</v>
      </c>
      <c r="K75" s="13">
        <f t="shared" si="18"/>
        <v>88.5</v>
      </c>
      <c r="L75" s="9">
        <v>11.576</v>
      </c>
      <c r="M75" s="13">
        <f t="shared" si="19"/>
        <v>32.5</v>
      </c>
      <c r="N75" s="9">
        <v>12.82</v>
      </c>
    </row>
    <row r="76" spans="1:14" ht="14.25" customHeight="1">
      <c r="A76" s="13">
        <f t="shared" si="13"/>
        <v>444</v>
      </c>
      <c r="B76" s="11">
        <v>7.39</v>
      </c>
      <c r="C76" s="13">
        <f t="shared" si="14"/>
        <v>358.5</v>
      </c>
      <c r="D76" s="9">
        <v>8.182</v>
      </c>
      <c r="E76" s="13">
        <f t="shared" si="15"/>
        <v>291.5</v>
      </c>
      <c r="F76" s="9">
        <v>8.86</v>
      </c>
      <c r="G76" s="13">
        <f t="shared" si="16"/>
        <v>221</v>
      </c>
      <c r="H76" s="9">
        <v>9.662</v>
      </c>
      <c r="I76" s="13">
        <f t="shared" si="17"/>
        <v>151</v>
      </c>
      <c r="J76" s="9">
        <v>10.58</v>
      </c>
      <c r="K76" s="13">
        <f t="shared" si="18"/>
        <v>87.5</v>
      </c>
      <c r="L76" s="9">
        <v>11.598</v>
      </c>
      <c r="M76" s="13">
        <f t="shared" si="19"/>
        <v>31.5</v>
      </c>
      <c r="N76" s="9">
        <v>12.85</v>
      </c>
    </row>
    <row r="77" spans="1:14" ht="14.25" customHeight="1">
      <c r="A77" s="13">
        <f t="shared" si="13"/>
        <v>442</v>
      </c>
      <c r="B77" s="11">
        <v>7.41</v>
      </c>
      <c r="C77" s="13">
        <f t="shared" si="14"/>
        <v>357</v>
      </c>
      <c r="D77" s="9">
        <v>8.195</v>
      </c>
      <c r="E77" s="13">
        <f t="shared" si="15"/>
        <v>290.5</v>
      </c>
      <c r="F77" s="9">
        <v>8.875</v>
      </c>
      <c r="G77" s="13">
        <f t="shared" si="16"/>
        <v>219.5</v>
      </c>
      <c r="H77" s="9">
        <v>9.68</v>
      </c>
      <c r="I77" s="13">
        <f t="shared" si="17"/>
        <v>149.5</v>
      </c>
      <c r="J77" s="9">
        <v>10.6</v>
      </c>
      <c r="K77" s="13">
        <f t="shared" si="18"/>
        <v>86</v>
      </c>
      <c r="L77" s="9">
        <v>11.62</v>
      </c>
      <c r="M77" s="13">
        <f t="shared" si="19"/>
        <v>30.5</v>
      </c>
      <c r="N77" s="9">
        <v>12.88</v>
      </c>
    </row>
    <row r="78" spans="1:14" ht="14.25" customHeight="1">
      <c r="A78" s="13">
        <f t="shared" si="13"/>
        <v>439</v>
      </c>
      <c r="B78" s="11">
        <v>7.43</v>
      </c>
      <c r="C78" s="13">
        <f t="shared" si="14"/>
        <v>355.5</v>
      </c>
      <c r="D78" s="9">
        <v>8.208</v>
      </c>
      <c r="E78" s="13">
        <f t="shared" si="15"/>
        <v>289</v>
      </c>
      <c r="F78" s="9">
        <v>8.89</v>
      </c>
      <c r="G78" s="13">
        <f t="shared" si="16"/>
        <v>218</v>
      </c>
      <c r="H78" s="9">
        <v>9.698</v>
      </c>
      <c r="I78" s="13">
        <f t="shared" si="17"/>
        <v>148</v>
      </c>
      <c r="J78" s="9">
        <v>10.62</v>
      </c>
      <c r="K78" s="13">
        <f t="shared" si="18"/>
        <v>85</v>
      </c>
      <c r="L78" s="9">
        <v>11.642</v>
      </c>
      <c r="M78" s="13">
        <f t="shared" si="19"/>
        <v>29.5</v>
      </c>
      <c r="N78" s="9">
        <v>12.91</v>
      </c>
    </row>
    <row r="79" spans="1:14" ht="14.25" customHeight="1">
      <c r="A79" s="13">
        <f t="shared" si="13"/>
        <v>437</v>
      </c>
      <c r="B79" s="11">
        <v>7.45</v>
      </c>
      <c r="C79" s="13">
        <f t="shared" si="14"/>
        <v>354.5</v>
      </c>
      <c r="D79" s="9">
        <v>8.221</v>
      </c>
      <c r="E79" s="13">
        <f t="shared" si="15"/>
        <v>287.5</v>
      </c>
      <c r="F79" s="9">
        <v>8.905</v>
      </c>
      <c r="G79" s="13">
        <f t="shared" si="16"/>
        <v>216.5</v>
      </c>
      <c r="H79" s="9">
        <v>9.716000000000001</v>
      </c>
      <c r="I79" s="13">
        <f t="shared" si="17"/>
        <v>146.5</v>
      </c>
      <c r="J79" s="9">
        <v>10.64</v>
      </c>
      <c r="K79" s="13">
        <f t="shared" si="18"/>
        <v>84</v>
      </c>
      <c r="L79" s="9">
        <v>11.664</v>
      </c>
      <c r="M79" s="13">
        <f t="shared" si="19"/>
        <v>28.5</v>
      </c>
      <c r="N79" s="9">
        <v>12.94</v>
      </c>
    </row>
    <row r="80" spans="1:14" ht="14.25" customHeight="1">
      <c r="A80" s="13">
        <f t="shared" si="13"/>
        <v>435</v>
      </c>
      <c r="B80" s="11">
        <v>7.47</v>
      </c>
      <c r="C80" s="13">
        <f t="shared" si="14"/>
        <v>353</v>
      </c>
      <c r="D80" s="9">
        <v>8.234</v>
      </c>
      <c r="E80" s="13">
        <f t="shared" si="15"/>
        <v>286</v>
      </c>
      <c r="F80" s="9">
        <v>8.92</v>
      </c>
      <c r="G80" s="13">
        <f t="shared" si="16"/>
        <v>215</v>
      </c>
      <c r="H80" s="9">
        <v>9.734</v>
      </c>
      <c r="I80" s="13">
        <f t="shared" si="17"/>
        <v>145.5</v>
      </c>
      <c r="J80" s="9">
        <v>10.66</v>
      </c>
      <c r="K80" s="13">
        <f t="shared" si="18"/>
        <v>82.5</v>
      </c>
      <c r="L80" s="9">
        <v>11.686</v>
      </c>
      <c r="M80" s="13">
        <f t="shared" si="19"/>
        <v>27.5</v>
      </c>
      <c r="N80" s="9">
        <v>12.97</v>
      </c>
    </row>
    <row r="81" spans="1:14" ht="14.25" customHeight="1">
      <c r="A81" s="13">
        <f t="shared" si="13"/>
        <v>433</v>
      </c>
      <c r="B81" s="11">
        <v>7.49</v>
      </c>
      <c r="C81" s="13">
        <f t="shared" si="14"/>
        <v>351.5</v>
      </c>
      <c r="D81" s="9">
        <v>8.247</v>
      </c>
      <c r="E81" s="13">
        <f t="shared" si="15"/>
        <v>284.5</v>
      </c>
      <c r="F81" s="9">
        <v>8.935</v>
      </c>
      <c r="G81" s="13">
        <f t="shared" si="16"/>
        <v>213.5</v>
      </c>
      <c r="H81" s="9">
        <v>9.752</v>
      </c>
      <c r="I81" s="13">
        <f t="shared" si="17"/>
        <v>144</v>
      </c>
      <c r="J81" s="9">
        <v>10.68</v>
      </c>
      <c r="K81" s="13">
        <f t="shared" si="18"/>
        <v>81.5</v>
      </c>
      <c r="L81" s="9">
        <v>11.708</v>
      </c>
      <c r="M81" s="13">
        <f t="shared" si="19"/>
        <v>26.5</v>
      </c>
      <c r="N81" s="9">
        <v>13</v>
      </c>
    </row>
    <row r="82" spans="1:14" ht="14.25" customHeight="1">
      <c r="A82" s="13">
        <f t="shared" si="13"/>
        <v>430</v>
      </c>
      <c r="B82" s="11">
        <v>7.51</v>
      </c>
      <c r="C82" s="13">
        <f t="shared" si="14"/>
        <v>350.5</v>
      </c>
      <c r="D82" s="9">
        <v>8.26</v>
      </c>
      <c r="E82" s="13">
        <f t="shared" si="15"/>
        <v>283.5</v>
      </c>
      <c r="F82" s="9">
        <v>8.95</v>
      </c>
      <c r="G82" s="13">
        <f t="shared" si="16"/>
        <v>212</v>
      </c>
      <c r="H82" s="9">
        <v>9.77</v>
      </c>
      <c r="I82" s="13">
        <f t="shared" si="17"/>
        <v>142.5</v>
      </c>
      <c r="J82" s="9">
        <v>10.7</v>
      </c>
      <c r="K82" s="13">
        <f t="shared" si="18"/>
        <v>80.5</v>
      </c>
      <c r="L82" s="9">
        <v>11.73</v>
      </c>
      <c r="M82" s="13">
        <f t="shared" si="19"/>
        <v>25.5</v>
      </c>
      <c r="N82" s="9">
        <v>13.03</v>
      </c>
    </row>
    <row r="83" spans="1:14" ht="14.25" customHeight="1">
      <c r="A83" s="13">
        <f t="shared" si="13"/>
        <v>428</v>
      </c>
      <c r="B83" s="11">
        <v>7.53</v>
      </c>
      <c r="C83" s="13">
        <f t="shared" si="14"/>
        <v>349</v>
      </c>
      <c r="D83" s="9">
        <v>8.273</v>
      </c>
      <c r="E83" s="13">
        <f t="shared" si="15"/>
        <v>282</v>
      </c>
      <c r="F83" s="9">
        <v>8.965</v>
      </c>
      <c r="G83" s="13">
        <f t="shared" si="16"/>
        <v>210.5</v>
      </c>
      <c r="H83" s="9">
        <v>9.788</v>
      </c>
      <c r="I83" s="13">
        <f t="shared" si="17"/>
        <v>141.5</v>
      </c>
      <c r="J83" s="9">
        <v>10.72</v>
      </c>
      <c r="K83" s="13">
        <f t="shared" si="18"/>
        <v>79</v>
      </c>
      <c r="L83" s="9">
        <v>11.752</v>
      </c>
      <c r="M83" s="13">
        <f t="shared" si="19"/>
        <v>24.5</v>
      </c>
      <c r="N83" s="9">
        <v>13.06</v>
      </c>
    </row>
    <row r="84" spans="1:14" ht="14.25" customHeight="1">
      <c r="A84" s="13">
        <f t="shared" si="13"/>
        <v>426</v>
      </c>
      <c r="B84" s="11">
        <v>7.55</v>
      </c>
      <c r="C84" s="13">
        <f t="shared" si="14"/>
        <v>347.5</v>
      </c>
      <c r="D84" s="9">
        <v>8.286</v>
      </c>
      <c r="E84" s="13">
        <f t="shared" si="15"/>
        <v>280.5</v>
      </c>
      <c r="F84" s="9">
        <v>8.98</v>
      </c>
      <c r="G84" s="13">
        <f t="shared" si="16"/>
        <v>209</v>
      </c>
      <c r="H84" s="9">
        <v>9.806000000000001</v>
      </c>
      <c r="I84" s="13">
        <f t="shared" si="17"/>
        <v>140</v>
      </c>
      <c r="J84" s="9">
        <v>10.74</v>
      </c>
      <c r="K84" s="13">
        <f t="shared" si="18"/>
        <v>78</v>
      </c>
      <c r="L84" s="9">
        <v>11.774000000000001</v>
      </c>
      <c r="M84" s="13">
        <f t="shared" si="19"/>
        <v>23.5</v>
      </c>
      <c r="N84" s="9">
        <v>13.09</v>
      </c>
    </row>
    <row r="85" spans="1:14" ht="14.25" customHeight="1">
      <c r="A85" s="13">
        <f t="shared" si="13"/>
        <v>424</v>
      </c>
      <c r="B85" s="11">
        <v>7.57</v>
      </c>
      <c r="C85" s="13">
        <f aca="true" t="shared" si="20" ref="C85:C99">TRUNC((14.5-D85)^1.81*25.5,0)/2</f>
        <v>346.5</v>
      </c>
      <c r="D85" s="9">
        <v>8.299</v>
      </c>
      <c r="E85" s="13">
        <f aca="true" t="shared" si="21" ref="E85:E99">TRUNC((14.5-F85)^1.81*25.5,0)/2</f>
        <v>279</v>
      </c>
      <c r="F85" s="9">
        <v>8.995</v>
      </c>
      <c r="G85" s="13">
        <f aca="true" t="shared" si="22" ref="G85:G99">TRUNC((14.5-H85)^1.81*25.5,0)/2</f>
        <v>207.5</v>
      </c>
      <c r="H85" s="9">
        <v>9.824</v>
      </c>
      <c r="I85" s="13">
        <f aca="true" t="shared" si="23" ref="I85:I99">TRUNC((14.5-J85)^1.81*25.5,0)/2</f>
        <v>138.5</v>
      </c>
      <c r="J85" s="9">
        <v>10.76</v>
      </c>
      <c r="K85" s="13">
        <f aca="true" t="shared" si="24" ref="K85:K99">TRUNC((14.5-L85)^1.81*25.5,0)/2</f>
        <v>77</v>
      </c>
      <c r="L85" s="9">
        <v>11.796</v>
      </c>
      <c r="M85" s="13">
        <f aca="true" t="shared" si="25" ref="M85:M99">TRUNC((14.5-N85)^1.81*25.5,0)/2</f>
        <v>22.5</v>
      </c>
      <c r="N85" s="9">
        <v>13.12</v>
      </c>
    </row>
    <row r="86" spans="1:14" ht="14.25" customHeight="1">
      <c r="A86" s="13">
        <f t="shared" si="13"/>
        <v>421</v>
      </c>
      <c r="B86" s="11">
        <v>7.59</v>
      </c>
      <c r="C86" s="13">
        <f t="shared" si="20"/>
        <v>345</v>
      </c>
      <c r="D86" s="9">
        <v>8.312</v>
      </c>
      <c r="E86" s="13">
        <f t="shared" si="21"/>
        <v>278</v>
      </c>
      <c r="F86" s="9">
        <v>9.01</v>
      </c>
      <c r="G86" s="13">
        <f t="shared" si="22"/>
        <v>206.5</v>
      </c>
      <c r="H86" s="9">
        <v>9.842</v>
      </c>
      <c r="I86" s="13">
        <f t="shared" si="23"/>
        <v>137</v>
      </c>
      <c r="J86" s="9">
        <v>10.78</v>
      </c>
      <c r="K86" s="13">
        <f t="shared" si="24"/>
        <v>76</v>
      </c>
      <c r="L86" s="9">
        <v>11.818</v>
      </c>
      <c r="M86" s="13">
        <f t="shared" si="25"/>
        <v>21.5</v>
      </c>
      <c r="N86" s="9">
        <v>13.15</v>
      </c>
    </row>
    <row r="87" spans="1:14" ht="14.25" customHeight="1">
      <c r="A87" s="13">
        <f t="shared" si="13"/>
        <v>419</v>
      </c>
      <c r="B87" s="11">
        <v>7.61</v>
      </c>
      <c r="C87" s="13">
        <f t="shared" si="20"/>
        <v>344</v>
      </c>
      <c r="D87" s="9">
        <v>8.325</v>
      </c>
      <c r="E87" s="13">
        <f t="shared" si="21"/>
        <v>276.5</v>
      </c>
      <c r="F87" s="9">
        <v>9.025</v>
      </c>
      <c r="G87" s="13">
        <f t="shared" si="22"/>
        <v>205</v>
      </c>
      <c r="H87" s="9">
        <v>9.86</v>
      </c>
      <c r="I87" s="13">
        <f t="shared" si="23"/>
        <v>136</v>
      </c>
      <c r="J87" s="9">
        <v>10.8</v>
      </c>
      <c r="K87" s="13">
        <f t="shared" si="24"/>
        <v>74.5</v>
      </c>
      <c r="L87" s="9">
        <v>11.84</v>
      </c>
      <c r="M87" s="13">
        <f t="shared" si="25"/>
        <v>21</v>
      </c>
      <c r="N87" s="9">
        <v>13.18</v>
      </c>
    </row>
    <row r="88" spans="1:14" ht="14.25" customHeight="1">
      <c r="A88" s="13">
        <f t="shared" si="13"/>
        <v>417</v>
      </c>
      <c r="B88" s="11">
        <v>7.63</v>
      </c>
      <c r="C88" s="13">
        <f t="shared" si="20"/>
        <v>342.5</v>
      </c>
      <c r="D88" s="9">
        <v>8.338000000000001</v>
      </c>
      <c r="E88" s="13">
        <f t="shared" si="21"/>
        <v>275</v>
      </c>
      <c r="F88" s="9">
        <v>9.04</v>
      </c>
      <c r="G88" s="13">
        <f t="shared" si="22"/>
        <v>203.5</v>
      </c>
      <c r="H88" s="9">
        <v>9.878</v>
      </c>
      <c r="I88" s="13">
        <f t="shared" si="23"/>
        <v>134.5</v>
      </c>
      <c r="J88" s="9">
        <v>10.82</v>
      </c>
      <c r="K88" s="13">
        <f t="shared" si="24"/>
        <v>73.5</v>
      </c>
      <c r="L88" s="9">
        <v>11.862</v>
      </c>
      <c r="M88" s="13">
        <f t="shared" si="25"/>
        <v>20</v>
      </c>
      <c r="N88" s="9">
        <v>13.21</v>
      </c>
    </row>
    <row r="89" spans="1:14" ht="14.25" customHeight="1">
      <c r="A89" s="13">
        <f t="shared" si="13"/>
        <v>415</v>
      </c>
      <c r="B89" s="11">
        <v>7.65</v>
      </c>
      <c r="C89" s="13">
        <f t="shared" si="20"/>
        <v>341</v>
      </c>
      <c r="D89" s="9">
        <v>8.351</v>
      </c>
      <c r="E89" s="13">
        <f t="shared" si="21"/>
        <v>273.5</v>
      </c>
      <c r="F89" s="9">
        <v>9.055</v>
      </c>
      <c r="G89" s="13">
        <f t="shared" si="22"/>
        <v>202</v>
      </c>
      <c r="H89" s="9">
        <v>9.896</v>
      </c>
      <c r="I89" s="13">
        <f t="shared" si="23"/>
        <v>133</v>
      </c>
      <c r="J89" s="9">
        <v>10.84</v>
      </c>
      <c r="K89" s="13">
        <f t="shared" si="24"/>
        <v>72.5</v>
      </c>
      <c r="L89" s="9">
        <v>11.884</v>
      </c>
      <c r="M89" s="13">
        <f t="shared" si="25"/>
        <v>18.5</v>
      </c>
      <c r="N89" s="9">
        <v>13.26</v>
      </c>
    </row>
    <row r="90" spans="1:14" ht="14.25" customHeight="1">
      <c r="A90" s="13">
        <f t="shared" si="13"/>
        <v>413</v>
      </c>
      <c r="B90" s="11">
        <v>7.67</v>
      </c>
      <c r="C90" s="13">
        <f t="shared" si="20"/>
        <v>340</v>
      </c>
      <c r="D90" s="9">
        <v>8.364</v>
      </c>
      <c r="E90" s="13">
        <f t="shared" si="21"/>
        <v>272.5</v>
      </c>
      <c r="F90" s="9">
        <v>9.07</v>
      </c>
      <c r="G90" s="13">
        <f t="shared" si="22"/>
        <v>200.5</v>
      </c>
      <c r="H90" s="9">
        <v>9.914</v>
      </c>
      <c r="I90" s="13">
        <f t="shared" si="23"/>
        <v>132</v>
      </c>
      <c r="J90" s="9">
        <v>10.86</v>
      </c>
      <c r="K90" s="13">
        <f t="shared" si="24"/>
        <v>71.5</v>
      </c>
      <c r="L90" s="9">
        <v>11.906</v>
      </c>
      <c r="M90" s="13">
        <f t="shared" si="25"/>
        <v>17</v>
      </c>
      <c r="N90" s="9">
        <v>13.31</v>
      </c>
    </row>
    <row r="91" spans="1:14" ht="14.25" customHeight="1">
      <c r="A91" s="13">
        <f t="shared" si="13"/>
        <v>411</v>
      </c>
      <c r="B91" s="11">
        <v>7.69</v>
      </c>
      <c r="C91" s="13">
        <f t="shared" si="20"/>
        <v>338.5</v>
      </c>
      <c r="D91" s="9">
        <v>8.377</v>
      </c>
      <c r="E91" s="13">
        <f t="shared" si="21"/>
        <v>271</v>
      </c>
      <c r="F91" s="9">
        <v>9.085</v>
      </c>
      <c r="G91" s="13">
        <f t="shared" si="22"/>
        <v>199</v>
      </c>
      <c r="H91" s="9">
        <v>9.932</v>
      </c>
      <c r="I91" s="13">
        <f t="shared" si="23"/>
        <v>130.5</v>
      </c>
      <c r="J91" s="9">
        <v>10.88</v>
      </c>
      <c r="K91" s="13">
        <f t="shared" si="24"/>
        <v>70</v>
      </c>
      <c r="L91" s="9">
        <v>11.928</v>
      </c>
      <c r="M91" s="13">
        <f t="shared" si="25"/>
        <v>16</v>
      </c>
      <c r="N91" s="9">
        <v>13.36</v>
      </c>
    </row>
    <row r="92" spans="1:14" ht="14.25" customHeight="1">
      <c r="A92" s="13">
        <f t="shared" si="13"/>
        <v>408</v>
      </c>
      <c r="B92" s="11">
        <v>7.71</v>
      </c>
      <c r="C92" s="13">
        <f t="shared" si="20"/>
        <v>337</v>
      </c>
      <c r="D92" s="9">
        <v>8.39</v>
      </c>
      <c r="E92" s="13">
        <f t="shared" si="21"/>
        <v>269.5</v>
      </c>
      <c r="F92" s="9">
        <v>9.1</v>
      </c>
      <c r="G92" s="13">
        <f t="shared" si="22"/>
        <v>197.5</v>
      </c>
      <c r="H92" s="9">
        <v>9.95</v>
      </c>
      <c r="I92" s="13">
        <f t="shared" si="23"/>
        <v>129.5</v>
      </c>
      <c r="J92" s="9">
        <v>10.9</v>
      </c>
      <c r="K92" s="13">
        <f t="shared" si="24"/>
        <v>69</v>
      </c>
      <c r="L92" s="9">
        <v>11.95</v>
      </c>
      <c r="M92" s="13">
        <f t="shared" si="25"/>
        <v>14.5</v>
      </c>
      <c r="N92" s="9">
        <v>13.41</v>
      </c>
    </row>
    <row r="93" spans="1:14" ht="14.25" customHeight="1">
      <c r="A93" s="13">
        <f t="shared" si="13"/>
        <v>406</v>
      </c>
      <c r="B93" s="11">
        <v>7.73</v>
      </c>
      <c r="C93" s="13">
        <f t="shared" si="20"/>
        <v>336</v>
      </c>
      <c r="D93" s="9">
        <v>8.403</v>
      </c>
      <c r="E93" s="13">
        <f t="shared" si="21"/>
        <v>268.5</v>
      </c>
      <c r="F93" s="9">
        <v>9.115</v>
      </c>
      <c r="G93" s="13">
        <f t="shared" si="22"/>
        <v>196.5</v>
      </c>
      <c r="H93" s="9">
        <v>9.968</v>
      </c>
      <c r="I93" s="13">
        <f t="shared" si="23"/>
        <v>128</v>
      </c>
      <c r="J93" s="9">
        <v>10.92</v>
      </c>
      <c r="K93" s="13">
        <f t="shared" si="24"/>
        <v>68</v>
      </c>
      <c r="L93" s="9">
        <v>11.972</v>
      </c>
      <c r="M93" s="13">
        <f t="shared" si="25"/>
        <v>13.5</v>
      </c>
      <c r="N93" s="9">
        <v>13.46</v>
      </c>
    </row>
    <row r="94" spans="1:14" ht="14.25" customHeight="1">
      <c r="A94" s="13">
        <f t="shared" si="13"/>
        <v>404</v>
      </c>
      <c r="B94" s="11">
        <v>7.75</v>
      </c>
      <c r="C94" s="13">
        <f t="shared" si="20"/>
        <v>334.5</v>
      </c>
      <c r="D94" s="9">
        <v>8.416</v>
      </c>
      <c r="E94" s="13">
        <f t="shared" si="21"/>
        <v>267</v>
      </c>
      <c r="F94" s="9">
        <v>9.13</v>
      </c>
      <c r="G94" s="13">
        <f t="shared" si="22"/>
        <v>195</v>
      </c>
      <c r="H94" s="9">
        <v>9.986</v>
      </c>
      <c r="I94" s="13">
        <f t="shared" si="23"/>
        <v>126.5</v>
      </c>
      <c r="J94" s="9">
        <v>10.94</v>
      </c>
      <c r="K94" s="13">
        <f t="shared" si="24"/>
        <v>67</v>
      </c>
      <c r="L94" s="9">
        <v>11.994</v>
      </c>
      <c r="M94" s="13">
        <f t="shared" si="25"/>
        <v>12.5</v>
      </c>
      <c r="N94" s="9">
        <v>13.51</v>
      </c>
    </row>
    <row r="95" spans="1:14" ht="14.25" customHeight="1">
      <c r="A95" s="13">
        <f t="shared" si="13"/>
        <v>402</v>
      </c>
      <c r="B95" s="11">
        <v>7.77</v>
      </c>
      <c r="C95" s="13">
        <f t="shared" si="20"/>
        <v>333.5</v>
      </c>
      <c r="D95" s="9">
        <v>8.429</v>
      </c>
      <c r="E95" s="13">
        <f t="shared" si="21"/>
        <v>265.5</v>
      </c>
      <c r="F95" s="9">
        <v>9.145</v>
      </c>
      <c r="G95" s="13">
        <f t="shared" si="22"/>
        <v>193.5</v>
      </c>
      <c r="H95" s="9">
        <v>10.004</v>
      </c>
      <c r="I95" s="13">
        <f t="shared" si="23"/>
        <v>125.5</v>
      </c>
      <c r="J95" s="9">
        <v>10.96</v>
      </c>
      <c r="K95" s="13">
        <f t="shared" si="24"/>
        <v>66</v>
      </c>
      <c r="L95" s="9">
        <v>12.016</v>
      </c>
      <c r="M95" s="13">
        <f t="shared" si="25"/>
        <v>11</v>
      </c>
      <c r="N95" s="9">
        <v>13.56</v>
      </c>
    </row>
    <row r="96" spans="1:14" ht="14.25" customHeight="1">
      <c r="A96" s="13">
        <f t="shared" si="13"/>
        <v>400</v>
      </c>
      <c r="B96" s="11">
        <v>7.79</v>
      </c>
      <c r="C96" s="13">
        <f t="shared" si="20"/>
        <v>332</v>
      </c>
      <c r="D96" s="9">
        <v>8.442</v>
      </c>
      <c r="E96" s="13">
        <f t="shared" si="21"/>
        <v>264</v>
      </c>
      <c r="F96" s="9">
        <v>9.16</v>
      </c>
      <c r="G96" s="13">
        <f t="shared" si="22"/>
        <v>192</v>
      </c>
      <c r="H96" s="9">
        <v>10.022</v>
      </c>
      <c r="I96" s="13">
        <f t="shared" si="23"/>
        <v>124</v>
      </c>
      <c r="J96" s="9">
        <v>10.98</v>
      </c>
      <c r="K96" s="13">
        <f t="shared" si="24"/>
        <v>65</v>
      </c>
      <c r="L96" s="9">
        <v>12.038</v>
      </c>
      <c r="M96" s="13">
        <f t="shared" si="25"/>
        <v>10</v>
      </c>
      <c r="N96" s="9">
        <v>13.61</v>
      </c>
    </row>
    <row r="97" spans="1:14" ht="14.25" customHeight="1">
      <c r="A97" s="13">
        <f t="shared" si="13"/>
        <v>397</v>
      </c>
      <c r="B97" s="11">
        <v>7.81</v>
      </c>
      <c r="C97" s="13">
        <f t="shared" si="20"/>
        <v>331</v>
      </c>
      <c r="D97" s="9">
        <v>8.455</v>
      </c>
      <c r="E97" s="13">
        <f t="shared" si="21"/>
        <v>263</v>
      </c>
      <c r="F97" s="9">
        <v>9.175</v>
      </c>
      <c r="G97" s="13">
        <f t="shared" si="22"/>
        <v>190.5</v>
      </c>
      <c r="H97" s="9">
        <v>10.04</v>
      </c>
      <c r="I97" s="13">
        <f t="shared" si="23"/>
        <v>123</v>
      </c>
      <c r="J97" s="9">
        <v>11</v>
      </c>
      <c r="K97" s="13">
        <f t="shared" si="24"/>
        <v>64</v>
      </c>
      <c r="L97" s="9">
        <v>12.06</v>
      </c>
      <c r="M97" s="13">
        <f t="shared" si="25"/>
        <v>9</v>
      </c>
      <c r="N97" s="9">
        <v>13.66</v>
      </c>
    </row>
    <row r="98" spans="1:14" ht="14.25" customHeight="1">
      <c r="A98" s="13">
        <f t="shared" si="13"/>
        <v>395</v>
      </c>
      <c r="B98" s="11">
        <v>7.83</v>
      </c>
      <c r="C98" s="13">
        <f t="shared" si="20"/>
        <v>329.5</v>
      </c>
      <c r="D98" s="9">
        <v>8.468</v>
      </c>
      <c r="E98" s="13">
        <f t="shared" si="21"/>
        <v>261.5</v>
      </c>
      <c r="F98" s="9">
        <v>9.19</v>
      </c>
      <c r="G98" s="13">
        <f t="shared" si="22"/>
        <v>189.5</v>
      </c>
      <c r="H98" s="9">
        <v>10.058</v>
      </c>
      <c r="I98" s="13">
        <f t="shared" si="23"/>
        <v>121.5</v>
      </c>
      <c r="J98" s="9">
        <v>11.02</v>
      </c>
      <c r="K98" s="13">
        <f t="shared" si="24"/>
        <v>63</v>
      </c>
      <c r="L98" s="9">
        <v>12.082</v>
      </c>
      <c r="M98" s="13">
        <f t="shared" si="25"/>
        <v>8</v>
      </c>
      <c r="N98" s="9">
        <v>13.71</v>
      </c>
    </row>
    <row r="99" spans="1:14" ht="14.25" customHeight="1">
      <c r="A99" s="13">
        <f t="shared" si="13"/>
        <v>393</v>
      </c>
      <c r="B99" s="11">
        <v>7.85</v>
      </c>
      <c r="C99" s="13">
        <f t="shared" si="20"/>
        <v>328</v>
      </c>
      <c r="D99" s="9">
        <v>8.481</v>
      </c>
      <c r="E99" s="13">
        <f t="shared" si="21"/>
        <v>260</v>
      </c>
      <c r="F99" s="9">
        <v>9.205</v>
      </c>
      <c r="G99" s="13">
        <f t="shared" si="22"/>
        <v>188</v>
      </c>
      <c r="H99" s="9">
        <v>10.076</v>
      </c>
      <c r="I99" s="13">
        <f t="shared" si="23"/>
        <v>120.5</v>
      </c>
      <c r="J99" s="9">
        <v>11.04</v>
      </c>
      <c r="K99" s="13">
        <f t="shared" si="24"/>
        <v>61.5</v>
      </c>
      <c r="L99" s="9">
        <v>12.104000000000001</v>
      </c>
      <c r="M99" s="13">
        <f t="shared" si="25"/>
        <v>7</v>
      </c>
      <c r="N99" s="9">
        <v>13.76</v>
      </c>
    </row>
    <row r="100" spans="1:14" ht="24" customHeight="1">
      <c r="A100" s="61" t="s">
        <v>40</v>
      </c>
      <c r="B100" s="47"/>
      <c r="C100" s="15"/>
      <c r="D100" s="2"/>
      <c r="E100" s="15"/>
      <c r="F100" s="2"/>
      <c r="G100" s="15"/>
      <c r="H100" s="2"/>
      <c r="I100" s="15"/>
      <c r="J100" s="2"/>
      <c r="K100" s="15"/>
      <c r="L100" s="2"/>
      <c r="M100" s="15"/>
      <c r="N100" s="16"/>
    </row>
    <row r="101" spans="1:14" ht="12.75" customHeight="1">
      <c r="A101" s="7" t="s">
        <v>9</v>
      </c>
      <c r="B101" s="8" t="s">
        <v>10</v>
      </c>
      <c r="C101" s="14" t="s">
        <v>9</v>
      </c>
      <c r="D101" s="8" t="s">
        <v>10</v>
      </c>
      <c r="E101" s="14" t="s">
        <v>9</v>
      </c>
      <c r="F101" s="8" t="s">
        <v>10</v>
      </c>
      <c r="G101" s="14" t="s">
        <v>9</v>
      </c>
      <c r="H101" s="8" t="s">
        <v>10</v>
      </c>
      <c r="I101" s="14" t="s">
        <v>9</v>
      </c>
      <c r="J101" s="8" t="s">
        <v>10</v>
      </c>
      <c r="K101" s="14" t="s">
        <v>9</v>
      </c>
      <c r="L101" s="8" t="s">
        <v>10</v>
      </c>
      <c r="M101" s="14" t="s">
        <v>9</v>
      </c>
      <c r="N101" s="8" t="s">
        <v>10</v>
      </c>
    </row>
    <row r="102" spans="1:14" ht="12.75" customHeight="1">
      <c r="A102" s="13">
        <f>TRUNC((16-B102)^1.81*11.8,0)</f>
        <v>500</v>
      </c>
      <c r="B102" s="11">
        <v>8.07</v>
      </c>
      <c r="C102" s="13">
        <f>TRUNC((16-D102)^1.81*11.8,0)</f>
        <v>390</v>
      </c>
      <c r="D102" s="9">
        <v>9.09</v>
      </c>
      <c r="E102" s="13">
        <f>TRUNC((16-F102)^1.81*11.8,0)</f>
        <v>315</v>
      </c>
      <c r="F102" s="9">
        <v>9.86</v>
      </c>
      <c r="G102" s="13">
        <f>TRUNC((16-H102)^1.81*11.8,0)</f>
        <v>243</v>
      </c>
      <c r="H102" s="9">
        <v>10.67</v>
      </c>
      <c r="I102" s="13">
        <f>TRUNC((16-J102)^1.81*11.8,0)</f>
        <v>166</v>
      </c>
      <c r="J102" s="9">
        <v>11.68</v>
      </c>
      <c r="K102" s="13">
        <f>TRUNC((16-L102)^1.81*11.8,0)</f>
        <v>102</v>
      </c>
      <c r="L102" s="9">
        <v>12.69</v>
      </c>
      <c r="M102" s="13">
        <f>TRUNC((16-N102)^1.81*11.8,0)</f>
        <v>52</v>
      </c>
      <c r="N102" s="9">
        <v>13.71</v>
      </c>
    </row>
    <row r="103" spans="1:14" ht="12.75" customHeight="1">
      <c r="A103" s="13">
        <f aca="true" t="shared" si="26" ref="A103:A152">TRUNC((16-B103)^1.81*11.8,0)</f>
        <v>498</v>
      </c>
      <c r="B103" s="11">
        <v>8.09</v>
      </c>
      <c r="C103" s="13">
        <f aca="true" t="shared" si="27" ref="C103:C152">TRUNC((16-D103)^1.81*11.8,0)</f>
        <v>388</v>
      </c>
      <c r="D103" s="9">
        <v>9.105</v>
      </c>
      <c r="E103" s="13">
        <f aca="true" t="shared" si="28" ref="E103:E152">TRUNC((16-F103)^1.81*11.8,0)</f>
        <v>313</v>
      </c>
      <c r="F103" s="9">
        <v>9.876</v>
      </c>
      <c r="G103" s="13">
        <f aca="true" t="shared" si="29" ref="G103:G152">TRUNC((16-H103)^1.81*11.8,0)</f>
        <v>242</v>
      </c>
      <c r="H103" s="9">
        <v>10.69</v>
      </c>
      <c r="I103" s="13">
        <f aca="true" t="shared" si="30" ref="I103:I152">TRUNC((16-J103)^1.81*11.8,0)</f>
        <v>165</v>
      </c>
      <c r="J103" s="9">
        <v>11.7</v>
      </c>
      <c r="K103" s="13">
        <f aca="true" t="shared" si="31" ref="K103:K152">TRUNC((16-L103)^1.81*11.8,0)</f>
        <v>101</v>
      </c>
      <c r="L103" s="9">
        <v>12.71</v>
      </c>
      <c r="M103" s="13">
        <f aca="true" t="shared" si="32" ref="M103:M150">TRUNC((16-N103)^1.81*11.8,0)</f>
        <v>51</v>
      </c>
      <c r="N103" s="9">
        <v>13.74</v>
      </c>
    </row>
    <row r="104" spans="1:14" ht="12.75" customHeight="1">
      <c r="A104" s="13">
        <f t="shared" si="26"/>
        <v>496</v>
      </c>
      <c r="B104" s="11">
        <v>8.11</v>
      </c>
      <c r="C104" s="13">
        <f t="shared" si="27"/>
        <v>387</v>
      </c>
      <c r="D104" s="9">
        <v>9.12</v>
      </c>
      <c r="E104" s="13">
        <f t="shared" si="28"/>
        <v>312</v>
      </c>
      <c r="F104" s="9">
        <v>9.892</v>
      </c>
      <c r="G104" s="13">
        <f t="shared" si="29"/>
        <v>240</v>
      </c>
      <c r="H104" s="9">
        <v>10.71</v>
      </c>
      <c r="I104" s="13">
        <f t="shared" si="30"/>
        <v>163</v>
      </c>
      <c r="J104" s="9">
        <v>11.72</v>
      </c>
      <c r="K104" s="13">
        <f t="shared" si="31"/>
        <v>100</v>
      </c>
      <c r="L104" s="9">
        <v>12.73</v>
      </c>
      <c r="M104" s="13">
        <f t="shared" si="32"/>
        <v>50</v>
      </c>
      <c r="N104" s="9">
        <v>13.77</v>
      </c>
    </row>
    <row r="105" spans="1:14" ht="12.75" customHeight="1">
      <c r="A105" s="13">
        <f t="shared" si="26"/>
        <v>493</v>
      </c>
      <c r="B105" s="11">
        <v>8.13</v>
      </c>
      <c r="C105" s="13">
        <f t="shared" si="27"/>
        <v>385</v>
      </c>
      <c r="D105" s="9">
        <v>9.135</v>
      </c>
      <c r="E105" s="13">
        <f t="shared" si="28"/>
        <v>310</v>
      </c>
      <c r="F105" s="9">
        <v>9.908</v>
      </c>
      <c r="G105" s="13">
        <f t="shared" si="29"/>
        <v>238</v>
      </c>
      <c r="H105" s="9">
        <v>10.73</v>
      </c>
      <c r="I105" s="13">
        <f t="shared" si="30"/>
        <v>162</v>
      </c>
      <c r="J105" s="9">
        <v>11.74</v>
      </c>
      <c r="K105" s="13">
        <f t="shared" si="31"/>
        <v>99</v>
      </c>
      <c r="L105" s="9">
        <v>12.75</v>
      </c>
      <c r="M105" s="13">
        <f t="shared" si="32"/>
        <v>49</v>
      </c>
      <c r="N105" s="9">
        <v>13.8</v>
      </c>
    </row>
    <row r="106" spans="1:14" ht="12.75" customHeight="1">
      <c r="A106" s="13">
        <f t="shared" si="26"/>
        <v>491</v>
      </c>
      <c r="B106" s="11">
        <v>8.15</v>
      </c>
      <c r="C106" s="13">
        <f t="shared" si="27"/>
        <v>384</v>
      </c>
      <c r="D106" s="9">
        <v>9.15</v>
      </c>
      <c r="E106" s="13">
        <f t="shared" si="28"/>
        <v>309</v>
      </c>
      <c r="F106" s="9">
        <v>9.924</v>
      </c>
      <c r="G106" s="13">
        <f t="shared" si="29"/>
        <v>237</v>
      </c>
      <c r="H106" s="9">
        <v>10.75</v>
      </c>
      <c r="I106" s="13">
        <f t="shared" si="30"/>
        <v>161</v>
      </c>
      <c r="J106" s="9">
        <v>11.76</v>
      </c>
      <c r="K106" s="13">
        <f t="shared" si="31"/>
        <v>98</v>
      </c>
      <c r="L106" s="9">
        <v>12.77</v>
      </c>
      <c r="M106" s="13">
        <f t="shared" si="32"/>
        <v>47</v>
      </c>
      <c r="N106" s="9">
        <v>13.83</v>
      </c>
    </row>
    <row r="107" spans="1:14" ht="12.75" customHeight="1">
      <c r="A107" s="13">
        <f t="shared" si="26"/>
        <v>489</v>
      </c>
      <c r="B107" s="11">
        <v>8.17</v>
      </c>
      <c r="C107" s="13">
        <f t="shared" si="27"/>
        <v>382</v>
      </c>
      <c r="D107" s="9">
        <v>9.165</v>
      </c>
      <c r="E107" s="13">
        <f t="shared" si="28"/>
        <v>307</v>
      </c>
      <c r="F107" s="9">
        <v>9.94</v>
      </c>
      <c r="G107" s="13">
        <f t="shared" si="29"/>
        <v>235</v>
      </c>
      <c r="H107" s="9">
        <v>10.77</v>
      </c>
      <c r="I107" s="13">
        <f t="shared" si="30"/>
        <v>159</v>
      </c>
      <c r="J107" s="9">
        <v>11.78</v>
      </c>
      <c r="K107" s="13">
        <f t="shared" si="31"/>
        <v>97</v>
      </c>
      <c r="L107" s="9">
        <v>12.79</v>
      </c>
      <c r="M107" s="13">
        <f t="shared" si="32"/>
        <v>46</v>
      </c>
      <c r="N107" s="9">
        <v>13.86</v>
      </c>
    </row>
    <row r="108" spans="1:14" ht="12.75" customHeight="1">
      <c r="A108" s="13">
        <f t="shared" si="26"/>
        <v>487</v>
      </c>
      <c r="B108" s="11">
        <v>8.19</v>
      </c>
      <c r="C108" s="13">
        <f t="shared" si="27"/>
        <v>381</v>
      </c>
      <c r="D108" s="9">
        <v>9.18</v>
      </c>
      <c r="E108" s="13">
        <f t="shared" si="28"/>
        <v>306</v>
      </c>
      <c r="F108" s="9">
        <v>9.956</v>
      </c>
      <c r="G108" s="13">
        <f t="shared" si="29"/>
        <v>234</v>
      </c>
      <c r="H108" s="9">
        <v>10.79</v>
      </c>
      <c r="I108" s="13">
        <f t="shared" si="30"/>
        <v>158</v>
      </c>
      <c r="J108" s="9">
        <v>11.8</v>
      </c>
      <c r="K108" s="13">
        <f t="shared" si="31"/>
        <v>96</v>
      </c>
      <c r="L108" s="9">
        <v>12.81</v>
      </c>
      <c r="M108" s="13">
        <f t="shared" si="32"/>
        <v>45</v>
      </c>
      <c r="N108" s="9">
        <v>13.89</v>
      </c>
    </row>
    <row r="109" spans="1:14" ht="12.75" customHeight="1">
      <c r="A109" s="13">
        <f t="shared" si="26"/>
        <v>484</v>
      </c>
      <c r="B109" s="11">
        <v>8.21</v>
      </c>
      <c r="C109" s="13">
        <f t="shared" si="27"/>
        <v>379</v>
      </c>
      <c r="D109" s="9">
        <v>9.195</v>
      </c>
      <c r="E109" s="13">
        <f t="shared" si="28"/>
        <v>304</v>
      </c>
      <c r="F109" s="9">
        <v>9.972</v>
      </c>
      <c r="G109" s="13">
        <f t="shared" si="29"/>
        <v>232</v>
      </c>
      <c r="H109" s="9">
        <v>10.81</v>
      </c>
      <c r="I109" s="13">
        <f t="shared" si="30"/>
        <v>157</v>
      </c>
      <c r="J109" s="9">
        <v>11.82</v>
      </c>
      <c r="K109" s="13">
        <f t="shared" si="31"/>
        <v>95</v>
      </c>
      <c r="L109" s="9">
        <v>12.83</v>
      </c>
      <c r="M109" s="13">
        <f t="shared" si="32"/>
        <v>44</v>
      </c>
      <c r="N109" s="9">
        <v>13.92</v>
      </c>
    </row>
    <row r="110" spans="1:14" ht="12.75" customHeight="1">
      <c r="A110" s="13">
        <f t="shared" si="26"/>
        <v>482</v>
      </c>
      <c r="B110" s="11">
        <v>8.23</v>
      </c>
      <c r="C110" s="13">
        <f t="shared" si="27"/>
        <v>378</v>
      </c>
      <c r="D110" s="9">
        <v>9.21</v>
      </c>
      <c r="E110" s="13">
        <f t="shared" si="28"/>
        <v>303</v>
      </c>
      <c r="F110" s="9">
        <v>9.988</v>
      </c>
      <c r="G110" s="13">
        <f t="shared" si="29"/>
        <v>230</v>
      </c>
      <c r="H110" s="9">
        <v>10.83</v>
      </c>
      <c r="I110" s="13">
        <f t="shared" si="30"/>
        <v>155</v>
      </c>
      <c r="J110" s="9">
        <v>11.84</v>
      </c>
      <c r="K110" s="13">
        <f t="shared" si="31"/>
        <v>94</v>
      </c>
      <c r="L110" s="9">
        <v>12.85</v>
      </c>
      <c r="M110" s="13">
        <f t="shared" si="32"/>
        <v>43</v>
      </c>
      <c r="N110" s="9">
        <v>13.95</v>
      </c>
    </row>
    <row r="111" spans="1:14" ht="12.75" customHeight="1">
      <c r="A111" s="13">
        <f t="shared" si="26"/>
        <v>480</v>
      </c>
      <c r="B111" s="11">
        <v>8.25</v>
      </c>
      <c r="C111" s="13">
        <f t="shared" si="27"/>
        <v>376</v>
      </c>
      <c r="D111" s="9">
        <v>9.225</v>
      </c>
      <c r="E111" s="13">
        <f t="shared" si="28"/>
        <v>301</v>
      </c>
      <c r="F111" s="9">
        <v>10.004</v>
      </c>
      <c r="G111" s="13">
        <f t="shared" si="29"/>
        <v>229</v>
      </c>
      <c r="H111" s="9">
        <v>10.85</v>
      </c>
      <c r="I111" s="13">
        <f t="shared" si="30"/>
        <v>154</v>
      </c>
      <c r="J111" s="9">
        <v>11.86</v>
      </c>
      <c r="K111" s="13">
        <f t="shared" si="31"/>
        <v>93</v>
      </c>
      <c r="L111" s="9">
        <v>12.87</v>
      </c>
      <c r="M111" s="13">
        <f t="shared" si="32"/>
        <v>42</v>
      </c>
      <c r="N111" s="9">
        <v>13.98</v>
      </c>
    </row>
    <row r="112" spans="1:14" ht="12.75" customHeight="1">
      <c r="A112" s="13">
        <f t="shared" si="26"/>
        <v>478</v>
      </c>
      <c r="B112" s="11">
        <v>8.27</v>
      </c>
      <c r="C112" s="13">
        <f t="shared" si="27"/>
        <v>375</v>
      </c>
      <c r="D112" s="9">
        <v>9.24</v>
      </c>
      <c r="E112" s="13">
        <f t="shared" si="28"/>
        <v>300</v>
      </c>
      <c r="F112" s="9">
        <v>10.02</v>
      </c>
      <c r="G112" s="13">
        <f t="shared" si="29"/>
        <v>227</v>
      </c>
      <c r="H112" s="9">
        <v>10.87</v>
      </c>
      <c r="I112" s="13">
        <f t="shared" si="30"/>
        <v>153</v>
      </c>
      <c r="J112" s="9">
        <v>11.88</v>
      </c>
      <c r="K112" s="13">
        <f t="shared" si="31"/>
        <v>91</v>
      </c>
      <c r="L112" s="9">
        <v>12.89</v>
      </c>
      <c r="M112" s="13">
        <f t="shared" si="32"/>
        <v>41</v>
      </c>
      <c r="N112" s="9">
        <v>14.01</v>
      </c>
    </row>
    <row r="113" spans="1:14" ht="12.75" customHeight="1">
      <c r="A113" s="13">
        <f t="shared" si="26"/>
        <v>475</v>
      </c>
      <c r="B113" s="11">
        <v>8.29</v>
      </c>
      <c r="C113" s="13">
        <f t="shared" si="27"/>
        <v>373</v>
      </c>
      <c r="D113" s="9">
        <v>9.255</v>
      </c>
      <c r="E113" s="13">
        <f t="shared" si="28"/>
        <v>298</v>
      </c>
      <c r="F113" s="9">
        <v>10.036</v>
      </c>
      <c r="G113" s="13">
        <f t="shared" si="29"/>
        <v>226</v>
      </c>
      <c r="H113" s="9">
        <v>10.89</v>
      </c>
      <c r="I113" s="13">
        <f t="shared" si="30"/>
        <v>151</v>
      </c>
      <c r="J113" s="9">
        <v>11.9</v>
      </c>
      <c r="K113" s="13">
        <f t="shared" si="31"/>
        <v>90</v>
      </c>
      <c r="L113" s="9">
        <v>12.91</v>
      </c>
      <c r="M113" s="13">
        <f t="shared" si="32"/>
        <v>39</v>
      </c>
      <c r="N113" s="9">
        <v>14.04</v>
      </c>
    </row>
    <row r="114" spans="1:14" ht="12.75" customHeight="1">
      <c r="A114" s="13">
        <f t="shared" si="26"/>
        <v>473</v>
      </c>
      <c r="B114" s="11">
        <v>8.31</v>
      </c>
      <c r="C114" s="13">
        <f t="shared" si="27"/>
        <v>372</v>
      </c>
      <c r="D114" s="9">
        <v>9.27</v>
      </c>
      <c r="E114" s="13">
        <f t="shared" si="28"/>
        <v>297</v>
      </c>
      <c r="F114" s="9">
        <v>10.052</v>
      </c>
      <c r="G114" s="13">
        <f t="shared" si="29"/>
        <v>224</v>
      </c>
      <c r="H114" s="9">
        <v>10.91</v>
      </c>
      <c r="I114" s="13">
        <f t="shared" si="30"/>
        <v>150</v>
      </c>
      <c r="J114" s="9">
        <v>11.92</v>
      </c>
      <c r="K114" s="13">
        <f t="shared" si="31"/>
        <v>89</v>
      </c>
      <c r="L114" s="9">
        <v>12.93</v>
      </c>
      <c r="M114" s="13">
        <f t="shared" si="32"/>
        <v>38</v>
      </c>
      <c r="N114" s="9">
        <v>14.07</v>
      </c>
    </row>
    <row r="115" spans="1:14" ht="12.75" customHeight="1">
      <c r="A115" s="13">
        <f t="shared" si="26"/>
        <v>471</v>
      </c>
      <c r="B115" s="11">
        <v>8.33</v>
      </c>
      <c r="C115" s="13">
        <f t="shared" si="27"/>
        <v>370</v>
      </c>
      <c r="D115" s="9">
        <v>9.285</v>
      </c>
      <c r="E115" s="13">
        <f t="shared" si="28"/>
        <v>296</v>
      </c>
      <c r="F115" s="9">
        <v>10.068</v>
      </c>
      <c r="G115" s="13">
        <f t="shared" si="29"/>
        <v>222</v>
      </c>
      <c r="H115" s="9">
        <v>10.93</v>
      </c>
      <c r="I115" s="13">
        <f t="shared" si="30"/>
        <v>149</v>
      </c>
      <c r="J115" s="9">
        <v>11.94</v>
      </c>
      <c r="K115" s="13">
        <f t="shared" si="31"/>
        <v>88</v>
      </c>
      <c r="L115" s="9">
        <v>12.95</v>
      </c>
      <c r="M115" s="13">
        <f t="shared" si="32"/>
        <v>37</v>
      </c>
      <c r="N115" s="9">
        <v>14.1</v>
      </c>
    </row>
    <row r="116" spans="1:14" ht="12.75" customHeight="1">
      <c r="A116" s="13">
        <f t="shared" si="26"/>
        <v>469</v>
      </c>
      <c r="B116" s="11">
        <v>8.35</v>
      </c>
      <c r="C116" s="13">
        <f t="shared" si="27"/>
        <v>369</v>
      </c>
      <c r="D116" s="9">
        <v>9.3</v>
      </c>
      <c r="E116" s="13">
        <f t="shared" si="28"/>
        <v>294</v>
      </c>
      <c r="F116" s="9">
        <v>10.084</v>
      </c>
      <c r="G116" s="13">
        <f t="shared" si="29"/>
        <v>221</v>
      </c>
      <c r="H116" s="9">
        <v>10.95</v>
      </c>
      <c r="I116" s="13">
        <f t="shared" si="30"/>
        <v>147</v>
      </c>
      <c r="J116" s="9">
        <v>11.96</v>
      </c>
      <c r="K116" s="13">
        <f t="shared" si="31"/>
        <v>87</v>
      </c>
      <c r="L116" s="9">
        <v>12.97</v>
      </c>
      <c r="M116" s="13">
        <f t="shared" si="32"/>
        <v>36</v>
      </c>
      <c r="N116" s="9">
        <v>14.13</v>
      </c>
    </row>
    <row r="117" spans="1:14" ht="12.75" customHeight="1">
      <c r="A117" s="13">
        <f t="shared" si="26"/>
        <v>466</v>
      </c>
      <c r="B117" s="11">
        <v>8.37</v>
      </c>
      <c r="C117" s="13">
        <f t="shared" si="27"/>
        <v>367</v>
      </c>
      <c r="D117" s="9">
        <v>9.315</v>
      </c>
      <c r="E117" s="13">
        <f t="shared" si="28"/>
        <v>293</v>
      </c>
      <c r="F117" s="9">
        <v>10.1</v>
      </c>
      <c r="G117" s="13">
        <f t="shared" si="29"/>
        <v>219</v>
      </c>
      <c r="H117" s="9">
        <v>10.97</v>
      </c>
      <c r="I117" s="13">
        <f t="shared" si="30"/>
        <v>146</v>
      </c>
      <c r="J117" s="9">
        <v>11.98</v>
      </c>
      <c r="K117" s="13">
        <f t="shared" si="31"/>
        <v>86</v>
      </c>
      <c r="L117" s="9">
        <v>12.99</v>
      </c>
      <c r="M117" s="13">
        <f t="shared" si="32"/>
        <v>35</v>
      </c>
      <c r="N117" s="9">
        <v>14.16</v>
      </c>
    </row>
    <row r="118" spans="1:14" ht="12.75" customHeight="1">
      <c r="A118" s="13">
        <f t="shared" si="26"/>
        <v>464</v>
      </c>
      <c r="B118" s="11">
        <v>8.39</v>
      </c>
      <c r="C118" s="13">
        <f t="shared" si="27"/>
        <v>366</v>
      </c>
      <c r="D118" s="9">
        <v>9.33</v>
      </c>
      <c r="E118" s="13">
        <f t="shared" si="28"/>
        <v>291</v>
      </c>
      <c r="F118" s="9">
        <v>10.116</v>
      </c>
      <c r="G118" s="13">
        <f t="shared" si="29"/>
        <v>218</v>
      </c>
      <c r="H118" s="9">
        <v>10.99</v>
      </c>
      <c r="I118" s="13">
        <f t="shared" si="30"/>
        <v>145</v>
      </c>
      <c r="J118" s="9">
        <v>12</v>
      </c>
      <c r="K118" s="13">
        <f t="shared" si="31"/>
        <v>85</v>
      </c>
      <c r="L118" s="9">
        <v>13.01</v>
      </c>
      <c r="M118" s="13">
        <f t="shared" si="32"/>
        <v>34</v>
      </c>
      <c r="N118" s="9">
        <v>14.19</v>
      </c>
    </row>
    <row r="119" spans="1:14" ht="12.75" customHeight="1">
      <c r="A119" s="13">
        <f t="shared" si="26"/>
        <v>462</v>
      </c>
      <c r="B119" s="11">
        <v>8.41</v>
      </c>
      <c r="C119" s="13">
        <f t="shared" si="27"/>
        <v>364</v>
      </c>
      <c r="D119" s="9">
        <v>9.345</v>
      </c>
      <c r="E119" s="13">
        <f t="shared" si="28"/>
        <v>290</v>
      </c>
      <c r="F119" s="9">
        <v>10.132</v>
      </c>
      <c r="G119" s="13">
        <f t="shared" si="29"/>
        <v>216</v>
      </c>
      <c r="H119" s="9">
        <v>11.01</v>
      </c>
      <c r="I119" s="13">
        <f t="shared" si="30"/>
        <v>143</v>
      </c>
      <c r="J119" s="9">
        <v>12.02</v>
      </c>
      <c r="K119" s="13">
        <f t="shared" si="31"/>
        <v>84</v>
      </c>
      <c r="L119" s="9">
        <v>13.03</v>
      </c>
      <c r="M119" s="13">
        <f t="shared" si="32"/>
        <v>33</v>
      </c>
      <c r="N119" s="9">
        <v>14.22</v>
      </c>
    </row>
    <row r="120" spans="1:14" ht="12.75" customHeight="1">
      <c r="A120" s="13">
        <f t="shared" si="26"/>
        <v>460</v>
      </c>
      <c r="B120" s="11">
        <v>8.43</v>
      </c>
      <c r="C120" s="13">
        <f t="shared" si="27"/>
        <v>363</v>
      </c>
      <c r="D120" s="9">
        <v>9.36</v>
      </c>
      <c r="E120" s="13">
        <f t="shared" si="28"/>
        <v>288</v>
      </c>
      <c r="F120" s="9">
        <v>10.148</v>
      </c>
      <c r="G120" s="13">
        <f t="shared" si="29"/>
        <v>214</v>
      </c>
      <c r="H120" s="9">
        <v>11.03</v>
      </c>
      <c r="I120" s="13">
        <f t="shared" si="30"/>
        <v>142</v>
      </c>
      <c r="J120" s="9">
        <v>12.04</v>
      </c>
      <c r="K120" s="13">
        <f t="shared" si="31"/>
        <v>83</v>
      </c>
      <c r="L120" s="9">
        <v>13.05</v>
      </c>
      <c r="M120" s="13">
        <f t="shared" si="32"/>
        <v>32</v>
      </c>
      <c r="N120" s="9">
        <v>14.25</v>
      </c>
    </row>
    <row r="121" spans="1:14" ht="12.75" customHeight="1">
      <c r="A121" s="13">
        <f t="shared" si="26"/>
        <v>458</v>
      </c>
      <c r="B121" s="11">
        <v>8.45</v>
      </c>
      <c r="C121" s="13">
        <f t="shared" si="27"/>
        <v>361</v>
      </c>
      <c r="D121" s="9">
        <v>9.375</v>
      </c>
      <c r="E121" s="13">
        <f t="shared" si="28"/>
        <v>287</v>
      </c>
      <c r="F121" s="9">
        <v>10.164</v>
      </c>
      <c r="G121" s="13">
        <f t="shared" si="29"/>
        <v>213</v>
      </c>
      <c r="H121" s="9">
        <v>11.05</v>
      </c>
      <c r="I121" s="13">
        <f t="shared" si="30"/>
        <v>141</v>
      </c>
      <c r="J121" s="9">
        <v>12.06</v>
      </c>
      <c r="K121" s="13">
        <f t="shared" si="31"/>
        <v>82</v>
      </c>
      <c r="L121" s="9">
        <v>13.07</v>
      </c>
      <c r="M121" s="13">
        <f t="shared" si="32"/>
        <v>31</v>
      </c>
      <c r="N121" s="9">
        <v>14.28</v>
      </c>
    </row>
    <row r="122" spans="1:14" ht="12.75" customHeight="1">
      <c r="A122" s="13">
        <f t="shared" si="26"/>
        <v>455</v>
      </c>
      <c r="B122" s="11">
        <v>8.47</v>
      </c>
      <c r="C122" s="13">
        <f t="shared" si="27"/>
        <v>360</v>
      </c>
      <c r="D122" s="9">
        <v>9.39</v>
      </c>
      <c r="E122" s="13">
        <f t="shared" si="28"/>
        <v>286</v>
      </c>
      <c r="F122" s="9">
        <v>10.18</v>
      </c>
      <c r="G122" s="13">
        <f t="shared" si="29"/>
        <v>211</v>
      </c>
      <c r="H122" s="9">
        <v>11.07</v>
      </c>
      <c r="I122" s="13">
        <f t="shared" si="30"/>
        <v>139</v>
      </c>
      <c r="J122" s="9">
        <v>12.08</v>
      </c>
      <c r="K122" s="13">
        <f t="shared" si="31"/>
        <v>81</v>
      </c>
      <c r="L122" s="9">
        <v>13.09</v>
      </c>
      <c r="M122" s="13">
        <f t="shared" si="32"/>
        <v>30</v>
      </c>
      <c r="N122" s="9">
        <v>14.31</v>
      </c>
    </row>
    <row r="123" spans="1:14" ht="12.75" customHeight="1">
      <c r="A123" s="13">
        <f t="shared" si="26"/>
        <v>453</v>
      </c>
      <c r="B123" s="11">
        <v>8.49</v>
      </c>
      <c r="C123" s="13">
        <f t="shared" si="27"/>
        <v>358</v>
      </c>
      <c r="D123" s="9">
        <v>9.405</v>
      </c>
      <c r="E123" s="13">
        <f t="shared" si="28"/>
        <v>284</v>
      </c>
      <c r="F123" s="9">
        <v>10.196</v>
      </c>
      <c r="G123" s="13">
        <f t="shared" si="29"/>
        <v>210</v>
      </c>
      <c r="H123" s="9">
        <v>11.09</v>
      </c>
      <c r="I123" s="13">
        <f t="shared" si="30"/>
        <v>138</v>
      </c>
      <c r="J123" s="9">
        <v>12.1</v>
      </c>
      <c r="K123" s="13">
        <f t="shared" si="31"/>
        <v>80</v>
      </c>
      <c r="L123" s="9">
        <v>13.11</v>
      </c>
      <c r="M123" s="13">
        <f t="shared" si="32"/>
        <v>29</v>
      </c>
      <c r="N123" s="9">
        <v>14.34</v>
      </c>
    </row>
    <row r="124" spans="1:14" ht="12.75" customHeight="1">
      <c r="A124" s="13">
        <f t="shared" si="26"/>
        <v>451</v>
      </c>
      <c r="B124" s="11">
        <v>8.51</v>
      </c>
      <c r="C124" s="13">
        <f t="shared" si="27"/>
        <v>357</v>
      </c>
      <c r="D124" s="9">
        <v>9.42</v>
      </c>
      <c r="E124" s="13">
        <f t="shared" si="28"/>
        <v>283</v>
      </c>
      <c r="F124" s="9">
        <v>10.212</v>
      </c>
      <c r="G124" s="13">
        <f t="shared" si="29"/>
        <v>208</v>
      </c>
      <c r="H124" s="9">
        <v>11.11</v>
      </c>
      <c r="I124" s="13">
        <f t="shared" si="30"/>
        <v>137</v>
      </c>
      <c r="J124" s="9">
        <v>12.12</v>
      </c>
      <c r="K124" s="13">
        <f t="shared" si="31"/>
        <v>79</v>
      </c>
      <c r="L124" s="9">
        <v>13.13</v>
      </c>
      <c r="M124" s="13">
        <f t="shared" si="32"/>
        <v>28</v>
      </c>
      <c r="N124" s="9">
        <v>14.37</v>
      </c>
    </row>
    <row r="125" spans="1:14" ht="12.75" customHeight="1">
      <c r="A125" s="13">
        <f t="shared" si="26"/>
        <v>449</v>
      </c>
      <c r="B125" s="11">
        <v>8.53</v>
      </c>
      <c r="C125" s="13">
        <f t="shared" si="27"/>
        <v>355</v>
      </c>
      <c r="D125" s="9">
        <v>9.435</v>
      </c>
      <c r="E125" s="13">
        <f t="shared" si="28"/>
        <v>281</v>
      </c>
      <c r="F125" s="9">
        <v>10.228</v>
      </c>
      <c r="G125" s="13">
        <f t="shared" si="29"/>
        <v>207</v>
      </c>
      <c r="H125" s="9">
        <v>11.13</v>
      </c>
      <c r="I125" s="13">
        <f t="shared" si="30"/>
        <v>136</v>
      </c>
      <c r="J125" s="9">
        <v>12.14</v>
      </c>
      <c r="K125" s="13">
        <f t="shared" si="31"/>
        <v>78</v>
      </c>
      <c r="L125" s="9">
        <v>13.15</v>
      </c>
      <c r="M125" s="13">
        <f t="shared" si="32"/>
        <v>27</v>
      </c>
      <c r="N125" s="9">
        <v>14.4</v>
      </c>
    </row>
    <row r="126" spans="1:14" ht="12.75" customHeight="1">
      <c r="A126" s="13">
        <f t="shared" si="26"/>
        <v>447</v>
      </c>
      <c r="B126" s="11">
        <v>8.55</v>
      </c>
      <c r="C126" s="13">
        <f t="shared" si="27"/>
        <v>354</v>
      </c>
      <c r="D126" s="9">
        <v>9.45</v>
      </c>
      <c r="E126" s="13">
        <f t="shared" si="28"/>
        <v>280</v>
      </c>
      <c r="F126" s="9">
        <v>10.244</v>
      </c>
      <c r="G126" s="13">
        <f t="shared" si="29"/>
        <v>205</v>
      </c>
      <c r="H126" s="9">
        <v>11.15</v>
      </c>
      <c r="I126" s="13">
        <f t="shared" si="30"/>
        <v>134</v>
      </c>
      <c r="J126" s="9">
        <v>12.16</v>
      </c>
      <c r="K126" s="13">
        <f t="shared" si="31"/>
        <v>77</v>
      </c>
      <c r="L126" s="9">
        <v>13.17</v>
      </c>
      <c r="M126" s="13">
        <f t="shared" si="32"/>
        <v>26</v>
      </c>
      <c r="N126" s="9">
        <v>14.43</v>
      </c>
    </row>
    <row r="127" spans="1:14" ht="12.75" customHeight="1">
      <c r="A127" s="13">
        <f t="shared" si="26"/>
        <v>445</v>
      </c>
      <c r="B127" s="11">
        <v>8.57</v>
      </c>
      <c r="C127" s="13">
        <f t="shared" si="27"/>
        <v>352</v>
      </c>
      <c r="D127" s="9">
        <v>9.465</v>
      </c>
      <c r="E127" s="13">
        <f t="shared" si="28"/>
        <v>278</v>
      </c>
      <c r="F127" s="9">
        <v>10.26</v>
      </c>
      <c r="G127" s="13">
        <f t="shared" si="29"/>
        <v>204</v>
      </c>
      <c r="H127" s="9">
        <v>11.17</v>
      </c>
      <c r="I127" s="13">
        <f t="shared" si="30"/>
        <v>133</v>
      </c>
      <c r="J127" s="9">
        <v>12.18</v>
      </c>
      <c r="K127" s="13">
        <f t="shared" si="31"/>
        <v>76</v>
      </c>
      <c r="L127" s="9">
        <v>13.19</v>
      </c>
      <c r="M127" s="13">
        <f t="shared" si="32"/>
        <v>25</v>
      </c>
      <c r="N127" s="9">
        <v>14.46</v>
      </c>
    </row>
    <row r="128" spans="1:14" ht="12.75" customHeight="1">
      <c r="A128" s="13">
        <f t="shared" si="26"/>
        <v>442</v>
      </c>
      <c r="B128" s="11">
        <v>8.59</v>
      </c>
      <c r="C128" s="13">
        <f t="shared" si="27"/>
        <v>351</v>
      </c>
      <c r="D128" s="9">
        <v>9.48</v>
      </c>
      <c r="E128" s="13">
        <f t="shared" si="28"/>
        <v>277</v>
      </c>
      <c r="F128" s="9">
        <v>10.276</v>
      </c>
      <c r="G128" s="13">
        <f t="shared" si="29"/>
        <v>202</v>
      </c>
      <c r="H128" s="9">
        <v>11.19</v>
      </c>
      <c r="I128" s="13">
        <f t="shared" si="30"/>
        <v>132</v>
      </c>
      <c r="J128" s="9">
        <v>12.2</v>
      </c>
      <c r="K128" s="13">
        <f t="shared" si="31"/>
        <v>75</v>
      </c>
      <c r="L128" s="9">
        <v>13.21</v>
      </c>
      <c r="M128" s="13">
        <f t="shared" si="32"/>
        <v>24</v>
      </c>
      <c r="N128" s="9">
        <v>14.49</v>
      </c>
    </row>
    <row r="129" spans="1:14" ht="12.75" customHeight="1">
      <c r="A129" s="13">
        <f t="shared" si="26"/>
        <v>440</v>
      </c>
      <c r="B129" s="11">
        <v>8.61</v>
      </c>
      <c r="C129" s="13">
        <f t="shared" si="27"/>
        <v>349</v>
      </c>
      <c r="D129" s="9">
        <v>9.495</v>
      </c>
      <c r="E129" s="13">
        <f t="shared" si="28"/>
        <v>276</v>
      </c>
      <c r="F129" s="9">
        <v>10.292</v>
      </c>
      <c r="G129" s="13">
        <f t="shared" si="29"/>
        <v>201</v>
      </c>
      <c r="H129" s="9">
        <v>11.21</v>
      </c>
      <c r="I129" s="13">
        <f t="shared" si="30"/>
        <v>130</v>
      </c>
      <c r="J129" s="9">
        <v>12.22</v>
      </c>
      <c r="K129" s="13">
        <f t="shared" si="31"/>
        <v>74</v>
      </c>
      <c r="L129" s="9">
        <v>13.23</v>
      </c>
      <c r="M129" s="13">
        <f t="shared" si="32"/>
        <v>23</v>
      </c>
      <c r="N129" s="9">
        <v>14.52</v>
      </c>
    </row>
    <row r="130" spans="1:14" ht="12.75" customHeight="1">
      <c r="A130" s="13">
        <f t="shared" si="26"/>
        <v>438</v>
      </c>
      <c r="B130" s="11">
        <v>8.63</v>
      </c>
      <c r="C130" s="13">
        <f t="shared" si="27"/>
        <v>348</v>
      </c>
      <c r="D130" s="9">
        <v>9.51</v>
      </c>
      <c r="E130" s="13">
        <f t="shared" si="28"/>
        <v>274</v>
      </c>
      <c r="F130" s="9">
        <v>10.308</v>
      </c>
      <c r="G130" s="13">
        <f t="shared" si="29"/>
        <v>199</v>
      </c>
      <c r="H130" s="9">
        <v>11.23</v>
      </c>
      <c r="I130" s="13">
        <f t="shared" si="30"/>
        <v>129</v>
      </c>
      <c r="J130" s="9">
        <v>12.24</v>
      </c>
      <c r="K130" s="13">
        <f t="shared" si="31"/>
        <v>73</v>
      </c>
      <c r="L130" s="9">
        <v>13.25</v>
      </c>
      <c r="M130" s="13">
        <f t="shared" si="32"/>
        <v>22</v>
      </c>
      <c r="N130" s="9">
        <v>14.58</v>
      </c>
    </row>
    <row r="131" spans="1:14" ht="12.75" customHeight="1">
      <c r="A131" s="13">
        <f t="shared" si="26"/>
        <v>436</v>
      </c>
      <c r="B131" s="11">
        <v>8.65</v>
      </c>
      <c r="C131" s="13">
        <f t="shared" si="27"/>
        <v>346</v>
      </c>
      <c r="D131" s="9">
        <v>9.525</v>
      </c>
      <c r="E131" s="13">
        <f t="shared" si="28"/>
        <v>273</v>
      </c>
      <c r="F131" s="9">
        <v>10.324</v>
      </c>
      <c r="G131" s="13">
        <f t="shared" si="29"/>
        <v>198</v>
      </c>
      <c r="H131" s="9">
        <v>11.25</v>
      </c>
      <c r="I131" s="13">
        <f t="shared" si="30"/>
        <v>128</v>
      </c>
      <c r="J131" s="9">
        <v>12.26</v>
      </c>
      <c r="K131" s="13">
        <f t="shared" si="31"/>
        <v>72</v>
      </c>
      <c r="L131" s="9">
        <v>13.27</v>
      </c>
      <c r="M131" s="13">
        <f t="shared" si="32"/>
        <v>20</v>
      </c>
      <c r="N131" s="9">
        <v>14.625</v>
      </c>
    </row>
    <row r="132" spans="1:14" ht="12.75" customHeight="1">
      <c r="A132" s="13">
        <f t="shared" si="26"/>
        <v>434</v>
      </c>
      <c r="B132" s="11">
        <v>8.67</v>
      </c>
      <c r="C132" s="13">
        <f t="shared" si="27"/>
        <v>345</v>
      </c>
      <c r="D132" s="9">
        <v>9.54</v>
      </c>
      <c r="E132" s="13">
        <f t="shared" si="28"/>
        <v>271</v>
      </c>
      <c r="F132" s="9">
        <v>10.34</v>
      </c>
      <c r="G132" s="13">
        <f t="shared" si="29"/>
        <v>196</v>
      </c>
      <c r="H132" s="9">
        <v>11.27</v>
      </c>
      <c r="I132" s="13">
        <f t="shared" si="30"/>
        <v>127</v>
      </c>
      <c r="J132" s="9">
        <v>12.28</v>
      </c>
      <c r="K132" s="13">
        <f t="shared" si="31"/>
        <v>71</v>
      </c>
      <c r="L132" s="9">
        <v>13.29</v>
      </c>
      <c r="M132" s="13">
        <f t="shared" si="32"/>
        <v>19</v>
      </c>
      <c r="N132" s="9">
        <v>14.67</v>
      </c>
    </row>
    <row r="133" spans="1:14" ht="12.75" customHeight="1">
      <c r="A133" s="13">
        <f t="shared" si="26"/>
        <v>432</v>
      </c>
      <c r="B133" s="11">
        <v>8.69</v>
      </c>
      <c r="C133" s="13">
        <f t="shared" si="27"/>
        <v>344</v>
      </c>
      <c r="D133" s="9">
        <v>9.555</v>
      </c>
      <c r="E133" s="13">
        <f t="shared" si="28"/>
        <v>270</v>
      </c>
      <c r="F133" s="9">
        <v>10.356</v>
      </c>
      <c r="G133" s="13">
        <f t="shared" si="29"/>
        <v>195</v>
      </c>
      <c r="H133" s="9">
        <v>11.29</v>
      </c>
      <c r="I133" s="13">
        <f t="shared" si="30"/>
        <v>125</v>
      </c>
      <c r="J133" s="9">
        <v>12.3</v>
      </c>
      <c r="K133" s="13">
        <f t="shared" si="31"/>
        <v>70</v>
      </c>
      <c r="L133" s="9">
        <v>13.31</v>
      </c>
      <c r="M133" s="13">
        <f t="shared" si="32"/>
        <v>18</v>
      </c>
      <c r="N133" s="9">
        <v>14.715</v>
      </c>
    </row>
    <row r="134" spans="1:14" ht="12.75" customHeight="1">
      <c r="A134" s="13">
        <f t="shared" si="26"/>
        <v>429</v>
      </c>
      <c r="B134" s="11">
        <v>8.71</v>
      </c>
      <c r="C134" s="13">
        <f t="shared" si="27"/>
        <v>342</v>
      </c>
      <c r="D134" s="9">
        <v>9.57</v>
      </c>
      <c r="E134" s="13">
        <f t="shared" si="28"/>
        <v>269</v>
      </c>
      <c r="F134" s="9">
        <v>10.372</v>
      </c>
      <c r="G134" s="13">
        <f t="shared" si="29"/>
        <v>193</v>
      </c>
      <c r="H134" s="9">
        <v>11.31</v>
      </c>
      <c r="I134" s="13">
        <f t="shared" si="30"/>
        <v>124</v>
      </c>
      <c r="J134" s="9">
        <v>12.32</v>
      </c>
      <c r="K134" s="13">
        <f t="shared" si="31"/>
        <v>69</v>
      </c>
      <c r="L134" s="9">
        <v>13.33</v>
      </c>
      <c r="M134" s="13">
        <f t="shared" si="32"/>
        <v>17</v>
      </c>
      <c r="N134" s="9">
        <v>14.76</v>
      </c>
    </row>
    <row r="135" spans="1:14" ht="12.75" customHeight="1">
      <c r="A135" s="13">
        <f t="shared" si="26"/>
        <v>427</v>
      </c>
      <c r="B135" s="11">
        <v>8.73</v>
      </c>
      <c r="C135" s="13">
        <f t="shared" si="27"/>
        <v>341</v>
      </c>
      <c r="D135" s="9">
        <v>9.585</v>
      </c>
      <c r="E135" s="13">
        <f t="shared" si="28"/>
        <v>267</v>
      </c>
      <c r="F135" s="9">
        <v>10.388</v>
      </c>
      <c r="G135" s="13">
        <f t="shared" si="29"/>
        <v>192</v>
      </c>
      <c r="H135" s="9">
        <v>11.33</v>
      </c>
      <c r="I135" s="13">
        <f t="shared" si="30"/>
        <v>123</v>
      </c>
      <c r="J135" s="9">
        <v>12.34</v>
      </c>
      <c r="K135" s="13">
        <f t="shared" si="31"/>
        <v>68</v>
      </c>
      <c r="L135" s="9">
        <v>13.35</v>
      </c>
      <c r="M135" s="13">
        <f t="shared" si="32"/>
        <v>16</v>
      </c>
      <c r="N135" s="9">
        <v>14.805</v>
      </c>
    </row>
    <row r="136" spans="1:14" ht="12.75" customHeight="1">
      <c r="A136" s="13">
        <f t="shared" si="26"/>
        <v>425</v>
      </c>
      <c r="B136" s="11">
        <v>8.75</v>
      </c>
      <c r="C136" s="13">
        <f t="shared" si="27"/>
        <v>339</v>
      </c>
      <c r="D136" s="9">
        <v>9.6</v>
      </c>
      <c r="E136" s="13">
        <f t="shared" si="28"/>
        <v>266</v>
      </c>
      <c r="F136" s="9">
        <v>10.404</v>
      </c>
      <c r="G136" s="13">
        <f t="shared" si="29"/>
        <v>190</v>
      </c>
      <c r="H136" s="9">
        <v>11.35</v>
      </c>
      <c r="I136" s="13">
        <f t="shared" si="30"/>
        <v>122</v>
      </c>
      <c r="J136" s="9">
        <v>12.36</v>
      </c>
      <c r="K136" s="13">
        <f t="shared" si="31"/>
        <v>67</v>
      </c>
      <c r="L136" s="9">
        <v>13.37</v>
      </c>
      <c r="M136" s="13">
        <f t="shared" si="32"/>
        <v>15</v>
      </c>
      <c r="N136" s="9">
        <v>14.85</v>
      </c>
    </row>
    <row r="137" spans="1:14" ht="12.75" customHeight="1">
      <c r="A137" s="13">
        <f t="shared" si="26"/>
        <v>423</v>
      </c>
      <c r="B137" s="11">
        <v>8.77</v>
      </c>
      <c r="C137" s="13">
        <f t="shared" si="27"/>
        <v>338</v>
      </c>
      <c r="D137" s="9">
        <v>9.615</v>
      </c>
      <c r="E137" s="13">
        <f t="shared" si="28"/>
        <v>265</v>
      </c>
      <c r="F137" s="9">
        <v>10.42</v>
      </c>
      <c r="G137" s="13">
        <f t="shared" si="29"/>
        <v>189</v>
      </c>
      <c r="H137" s="9">
        <v>11.37</v>
      </c>
      <c r="I137" s="13">
        <f t="shared" si="30"/>
        <v>121</v>
      </c>
      <c r="J137" s="9">
        <v>12.38</v>
      </c>
      <c r="K137" s="13">
        <f t="shared" si="31"/>
        <v>66</v>
      </c>
      <c r="L137" s="9">
        <v>13.39</v>
      </c>
      <c r="M137" s="13">
        <f t="shared" si="32"/>
        <v>14</v>
      </c>
      <c r="N137" s="9">
        <v>14.895</v>
      </c>
    </row>
    <row r="138" spans="1:14" ht="12.75" customHeight="1">
      <c r="A138" s="13">
        <f t="shared" si="26"/>
        <v>421</v>
      </c>
      <c r="B138" s="11">
        <v>8.79</v>
      </c>
      <c r="C138" s="13">
        <f t="shared" si="27"/>
        <v>336</v>
      </c>
      <c r="D138" s="9">
        <v>9.63</v>
      </c>
      <c r="E138" s="13">
        <f t="shared" si="28"/>
        <v>263</v>
      </c>
      <c r="F138" s="9">
        <v>10.436</v>
      </c>
      <c r="G138" s="13">
        <f t="shared" si="29"/>
        <v>187</v>
      </c>
      <c r="H138" s="9">
        <v>11.39</v>
      </c>
      <c r="I138" s="13">
        <f t="shared" si="30"/>
        <v>119</v>
      </c>
      <c r="J138" s="9">
        <v>12.4</v>
      </c>
      <c r="K138" s="13">
        <f t="shared" si="31"/>
        <v>66</v>
      </c>
      <c r="L138" s="9">
        <v>13.41</v>
      </c>
      <c r="M138" s="13">
        <f t="shared" si="32"/>
        <v>13</v>
      </c>
      <c r="N138" s="9">
        <v>14.94</v>
      </c>
    </row>
    <row r="139" spans="1:14" ht="12.75" customHeight="1">
      <c r="A139" s="13">
        <f t="shared" si="26"/>
        <v>419</v>
      </c>
      <c r="B139" s="11">
        <v>8.81</v>
      </c>
      <c r="C139" s="13">
        <f t="shared" si="27"/>
        <v>335</v>
      </c>
      <c r="D139" s="9">
        <v>9.645</v>
      </c>
      <c r="E139" s="13">
        <f t="shared" si="28"/>
        <v>262</v>
      </c>
      <c r="F139" s="9">
        <v>10.452</v>
      </c>
      <c r="G139" s="13">
        <f t="shared" si="29"/>
        <v>186</v>
      </c>
      <c r="H139" s="9">
        <v>11.41</v>
      </c>
      <c r="I139" s="13">
        <f t="shared" si="30"/>
        <v>118</v>
      </c>
      <c r="J139" s="9">
        <v>12.42</v>
      </c>
      <c r="K139" s="13">
        <f t="shared" si="31"/>
        <v>65</v>
      </c>
      <c r="L139" s="9">
        <v>13.43</v>
      </c>
      <c r="M139" s="13">
        <f t="shared" si="32"/>
        <v>12</v>
      </c>
      <c r="N139" s="9">
        <v>14.985</v>
      </c>
    </row>
    <row r="140" spans="1:14" ht="12.75" customHeight="1">
      <c r="A140" s="13">
        <f t="shared" si="26"/>
        <v>417</v>
      </c>
      <c r="B140" s="11">
        <v>8.83</v>
      </c>
      <c r="C140" s="13">
        <f t="shared" si="27"/>
        <v>333</v>
      </c>
      <c r="D140" s="9">
        <v>9.66</v>
      </c>
      <c r="E140" s="13">
        <f t="shared" si="28"/>
        <v>260</v>
      </c>
      <c r="F140" s="9">
        <v>10.468</v>
      </c>
      <c r="G140" s="13">
        <f t="shared" si="29"/>
        <v>184</v>
      </c>
      <c r="H140" s="9">
        <v>11.43</v>
      </c>
      <c r="I140" s="13">
        <f t="shared" si="30"/>
        <v>117</v>
      </c>
      <c r="J140" s="9">
        <v>12.44</v>
      </c>
      <c r="K140" s="13">
        <f t="shared" si="31"/>
        <v>64</v>
      </c>
      <c r="L140" s="9">
        <v>13.45</v>
      </c>
      <c r="M140" s="13">
        <f t="shared" si="32"/>
        <v>11</v>
      </c>
      <c r="N140" s="9">
        <v>15.03</v>
      </c>
    </row>
    <row r="141" spans="1:14" ht="12.75" customHeight="1">
      <c r="A141" s="13">
        <f t="shared" si="26"/>
        <v>415</v>
      </c>
      <c r="B141" s="11">
        <v>8.85</v>
      </c>
      <c r="C141" s="13">
        <f t="shared" si="27"/>
        <v>332</v>
      </c>
      <c r="D141" s="9">
        <v>9.675</v>
      </c>
      <c r="E141" s="13">
        <f t="shared" si="28"/>
        <v>259</v>
      </c>
      <c r="F141" s="9">
        <v>10.484</v>
      </c>
      <c r="G141" s="13">
        <f t="shared" si="29"/>
        <v>183</v>
      </c>
      <c r="H141" s="9">
        <v>11.45</v>
      </c>
      <c r="I141" s="13">
        <f t="shared" si="30"/>
        <v>116</v>
      </c>
      <c r="J141" s="9">
        <v>12.46</v>
      </c>
      <c r="K141" s="13">
        <f t="shared" si="31"/>
        <v>63</v>
      </c>
      <c r="L141" s="9">
        <v>13.47</v>
      </c>
      <c r="M141" s="13">
        <f t="shared" si="32"/>
        <v>10</v>
      </c>
      <c r="N141" s="9">
        <v>15.075</v>
      </c>
    </row>
    <row r="142" spans="1:14" ht="12.75" customHeight="1">
      <c r="A142" s="13">
        <f t="shared" si="26"/>
        <v>413</v>
      </c>
      <c r="B142" s="11">
        <v>8.87</v>
      </c>
      <c r="C142" s="13">
        <f t="shared" si="27"/>
        <v>331</v>
      </c>
      <c r="D142" s="9">
        <v>9.69</v>
      </c>
      <c r="E142" s="13">
        <f t="shared" si="28"/>
        <v>258</v>
      </c>
      <c r="F142" s="9">
        <v>10.5</v>
      </c>
      <c r="G142" s="13">
        <f t="shared" si="29"/>
        <v>181</v>
      </c>
      <c r="H142" s="9">
        <v>11.47</v>
      </c>
      <c r="I142" s="13">
        <f t="shared" si="30"/>
        <v>115</v>
      </c>
      <c r="J142" s="9">
        <v>12.48</v>
      </c>
      <c r="K142" s="13">
        <f t="shared" si="31"/>
        <v>62</v>
      </c>
      <c r="L142" s="9">
        <v>13.49</v>
      </c>
      <c r="M142" s="13">
        <f t="shared" si="32"/>
        <v>9</v>
      </c>
      <c r="N142" s="9">
        <v>15.12</v>
      </c>
    </row>
    <row r="143" spans="1:14" ht="12.75" customHeight="1">
      <c r="A143" s="13">
        <f t="shared" si="26"/>
        <v>410</v>
      </c>
      <c r="B143" s="11">
        <v>8.89</v>
      </c>
      <c r="C143" s="13">
        <f t="shared" si="27"/>
        <v>329</v>
      </c>
      <c r="D143" s="9">
        <v>9.705</v>
      </c>
      <c r="E143" s="13">
        <f t="shared" si="28"/>
        <v>256</v>
      </c>
      <c r="F143" s="9">
        <v>10.516</v>
      </c>
      <c r="G143" s="13">
        <f t="shared" si="29"/>
        <v>180</v>
      </c>
      <c r="H143" s="9">
        <v>11.49</v>
      </c>
      <c r="I143" s="13">
        <f t="shared" si="30"/>
        <v>113</v>
      </c>
      <c r="J143" s="9">
        <v>12.5</v>
      </c>
      <c r="K143" s="13">
        <f t="shared" si="31"/>
        <v>61</v>
      </c>
      <c r="L143" s="9">
        <v>13.51</v>
      </c>
      <c r="M143" s="13">
        <f t="shared" si="32"/>
        <v>8</v>
      </c>
      <c r="N143" s="9">
        <v>15.165</v>
      </c>
    </row>
    <row r="144" spans="1:14" ht="12.75" customHeight="1">
      <c r="A144" s="13">
        <f t="shared" si="26"/>
        <v>408</v>
      </c>
      <c r="B144" s="11">
        <v>8.91</v>
      </c>
      <c r="C144" s="13">
        <f t="shared" si="27"/>
        <v>328</v>
      </c>
      <c r="D144" s="9">
        <v>9.72</v>
      </c>
      <c r="E144" s="13">
        <f t="shared" si="28"/>
        <v>255</v>
      </c>
      <c r="F144" s="9">
        <v>10.532</v>
      </c>
      <c r="G144" s="13">
        <f t="shared" si="29"/>
        <v>178</v>
      </c>
      <c r="H144" s="9">
        <v>11.51</v>
      </c>
      <c r="I144" s="13">
        <f t="shared" si="30"/>
        <v>112</v>
      </c>
      <c r="J144" s="9">
        <v>12.52</v>
      </c>
      <c r="K144" s="13">
        <f t="shared" si="31"/>
        <v>60</v>
      </c>
      <c r="L144" s="9">
        <v>13.53</v>
      </c>
      <c r="M144" s="13">
        <f t="shared" si="32"/>
        <v>7</v>
      </c>
      <c r="N144" s="9">
        <v>15.21</v>
      </c>
    </row>
    <row r="145" spans="1:14" ht="12.75" customHeight="1">
      <c r="A145" s="13">
        <f t="shared" si="26"/>
        <v>406</v>
      </c>
      <c r="B145" s="11">
        <v>8.93</v>
      </c>
      <c r="C145" s="13">
        <f t="shared" si="27"/>
        <v>326</v>
      </c>
      <c r="D145" s="9">
        <v>9.735</v>
      </c>
      <c r="E145" s="13">
        <f t="shared" si="28"/>
        <v>254</v>
      </c>
      <c r="F145" s="9">
        <v>10.548</v>
      </c>
      <c r="G145" s="13">
        <f t="shared" si="29"/>
        <v>177</v>
      </c>
      <c r="H145" s="9">
        <v>11.53</v>
      </c>
      <c r="I145" s="13">
        <f t="shared" si="30"/>
        <v>111</v>
      </c>
      <c r="J145" s="9">
        <v>12.54</v>
      </c>
      <c r="K145" s="13">
        <f t="shared" si="31"/>
        <v>59</v>
      </c>
      <c r="L145" s="9">
        <v>13.55</v>
      </c>
      <c r="M145" s="13">
        <f t="shared" si="32"/>
        <v>6</v>
      </c>
      <c r="N145" s="9">
        <v>15.255</v>
      </c>
    </row>
    <row r="146" spans="1:14" ht="12.75" customHeight="1">
      <c r="A146" s="13">
        <f t="shared" si="26"/>
        <v>404</v>
      </c>
      <c r="B146" s="11">
        <v>8.95</v>
      </c>
      <c r="C146" s="13">
        <f t="shared" si="27"/>
        <v>325</v>
      </c>
      <c r="D146" s="9">
        <v>9.75</v>
      </c>
      <c r="E146" s="13">
        <f t="shared" si="28"/>
        <v>252</v>
      </c>
      <c r="F146" s="9">
        <v>10.564</v>
      </c>
      <c r="G146" s="13">
        <f t="shared" si="29"/>
        <v>175</v>
      </c>
      <c r="H146" s="9">
        <v>11.55</v>
      </c>
      <c r="I146" s="13">
        <f t="shared" si="30"/>
        <v>110</v>
      </c>
      <c r="J146" s="9">
        <v>12.56</v>
      </c>
      <c r="K146" s="13">
        <f t="shared" si="31"/>
        <v>58</v>
      </c>
      <c r="L146" s="9">
        <v>13.57</v>
      </c>
      <c r="M146" s="13">
        <f t="shared" si="32"/>
        <v>5</v>
      </c>
      <c r="N146" s="9">
        <v>15.35</v>
      </c>
    </row>
    <row r="147" spans="1:14" ht="12.75" customHeight="1">
      <c r="A147" s="13">
        <f t="shared" si="26"/>
        <v>402</v>
      </c>
      <c r="B147" s="11">
        <v>8.97</v>
      </c>
      <c r="C147" s="13">
        <f t="shared" si="27"/>
        <v>323</v>
      </c>
      <c r="D147" s="9">
        <v>9.765</v>
      </c>
      <c r="E147" s="13">
        <f t="shared" si="28"/>
        <v>251</v>
      </c>
      <c r="F147" s="9">
        <v>10.58</v>
      </c>
      <c r="G147" s="13">
        <f t="shared" si="29"/>
        <v>174</v>
      </c>
      <c r="H147" s="9">
        <v>11.57</v>
      </c>
      <c r="I147" s="13">
        <f t="shared" si="30"/>
        <v>109</v>
      </c>
      <c r="J147" s="9">
        <v>12.58</v>
      </c>
      <c r="K147" s="13">
        <f t="shared" si="31"/>
        <v>57</v>
      </c>
      <c r="L147" s="9">
        <v>13.6</v>
      </c>
      <c r="M147" s="13">
        <f t="shared" si="32"/>
        <v>4</v>
      </c>
      <c r="N147" s="9">
        <v>15.4</v>
      </c>
    </row>
    <row r="148" spans="1:14" ht="12.75" customHeight="1">
      <c r="A148" s="13">
        <f t="shared" si="26"/>
        <v>400</v>
      </c>
      <c r="B148" s="11">
        <v>8.99</v>
      </c>
      <c r="C148" s="13">
        <f t="shared" si="27"/>
        <v>322</v>
      </c>
      <c r="D148" s="9">
        <v>9.78</v>
      </c>
      <c r="E148" s="13">
        <f t="shared" si="28"/>
        <v>250</v>
      </c>
      <c r="F148" s="9">
        <v>10.596</v>
      </c>
      <c r="G148" s="13">
        <f t="shared" si="29"/>
        <v>173</v>
      </c>
      <c r="H148" s="9">
        <v>11.59</v>
      </c>
      <c r="I148" s="13">
        <f t="shared" si="30"/>
        <v>108</v>
      </c>
      <c r="J148" s="9">
        <v>12.6</v>
      </c>
      <c r="K148" s="13">
        <f t="shared" si="31"/>
        <v>57</v>
      </c>
      <c r="L148" s="9">
        <v>13.61</v>
      </c>
      <c r="M148" s="13">
        <f t="shared" si="32"/>
        <v>3</v>
      </c>
      <c r="N148" s="9">
        <v>15.45</v>
      </c>
    </row>
    <row r="149" spans="1:14" ht="12.75" customHeight="1">
      <c r="A149" s="13">
        <f t="shared" si="26"/>
        <v>398</v>
      </c>
      <c r="B149" s="11">
        <v>9.01</v>
      </c>
      <c r="C149" s="13">
        <f t="shared" si="27"/>
        <v>321</v>
      </c>
      <c r="D149" s="9">
        <v>9.795</v>
      </c>
      <c r="E149" s="13">
        <f t="shared" si="28"/>
        <v>248</v>
      </c>
      <c r="F149" s="9">
        <v>10.612</v>
      </c>
      <c r="G149" s="13">
        <f t="shared" si="29"/>
        <v>171</v>
      </c>
      <c r="H149" s="9">
        <v>11.61</v>
      </c>
      <c r="I149" s="13">
        <f t="shared" si="30"/>
        <v>106</v>
      </c>
      <c r="J149" s="9">
        <v>12.62</v>
      </c>
      <c r="K149" s="13">
        <f t="shared" si="31"/>
        <v>56</v>
      </c>
      <c r="L149" s="9">
        <v>13.63</v>
      </c>
      <c r="M149" s="13">
        <f t="shared" si="32"/>
        <v>2</v>
      </c>
      <c r="N149" s="9">
        <v>15.55</v>
      </c>
    </row>
    <row r="150" spans="1:14" ht="12.75" customHeight="1">
      <c r="A150" s="13">
        <f t="shared" si="26"/>
        <v>396</v>
      </c>
      <c r="B150" s="11">
        <v>9.03</v>
      </c>
      <c r="C150" s="13">
        <f t="shared" si="27"/>
        <v>319</v>
      </c>
      <c r="D150" s="9">
        <v>9.81</v>
      </c>
      <c r="E150" s="13">
        <f t="shared" si="28"/>
        <v>247</v>
      </c>
      <c r="F150" s="9">
        <v>10.628</v>
      </c>
      <c r="G150" s="13">
        <f t="shared" si="29"/>
        <v>170</v>
      </c>
      <c r="H150" s="9">
        <v>11.63</v>
      </c>
      <c r="I150" s="13">
        <f t="shared" si="30"/>
        <v>105</v>
      </c>
      <c r="J150" s="9">
        <v>12.64</v>
      </c>
      <c r="K150" s="13">
        <f t="shared" si="31"/>
        <v>55</v>
      </c>
      <c r="L150" s="9">
        <v>13.65</v>
      </c>
      <c r="M150" s="13">
        <f t="shared" si="32"/>
        <v>1</v>
      </c>
      <c r="N150" s="9">
        <v>15.65</v>
      </c>
    </row>
    <row r="151" spans="1:14" ht="12.75" customHeight="1">
      <c r="A151" s="13">
        <f t="shared" si="26"/>
        <v>394</v>
      </c>
      <c r="B151" s="11">
        <v>9.05</v>
      </c>
      <c r="C151" s="13">
        <f t="shared" si="27"/>
        <v>318</v>
      </c>
      <c r="D151" s="9">
        <v>9.825</v>
      </c>
      <c r="E151" s="13">
        <f t="shared" si="28"/>
        <v>246</v>
      </c>
      <c r="F151" s="9">
        <v>10.644</v>
      </c>
      <c r="G151" s="13">
        <f t="shared" si="29"/>
        <v>168</v>
      </c>
      <c r="H151" s="9">
        <v>11.65</v>
      </c>
      <c r="I151" s="13">
        <f t="shared" si="30"/>
        <v>104</v>
      </c>
      <c r="J151" s="9">
        <v>12.66</v>
      </c>
      <c r="K151" s="13">
        <f t="shared" si="31"/>
        <v>54</v>
      </c>
      <c r="L151" s="9">
        <v>13.67</v>
      </c>
      <c r="M151" s="13"/>
      <c r="N151" s="9"/>
    </row>
    <row r="152" spans="1:14" ht="12.75" customHeight="1">
      <c r="A152" s="13">
        <f t="shared" si="26"/>
        <v>392</v>
      </c>
      <c r="B152" s="11">
        <v>9.07</v>
      </c>
      <c r="C152" s="13">
        <f t="shared" si="27"/>
        <v>316</v>
      </c>
      <c r="D152" s="9">
        <v>9.84</v>
      </c>
      <c r="E152" s="13">
        <f t="shared" si="28"/>
        <v>244</v>
      </c>
      <c r="F152" s="9">
        <v>10.66</v>
      </c>
      <c r="G152" s="13">
        <f t="shared" si="29"/>
        <v>167</v>
      </c>
      <c r="H152" s="9">
        <v>11.67</v>
      </c>
      <c r="I152" s="13">
        <f t="shared" si="30"/>
        <v>103</v>
      </c>
      <c r="J152" s="9">
        <v>12.68</v>
      </c>
      <c r="K152" s="13">
        <f t="shared" si="31"/>
        <v>53</v>
      </c>
      <c r="L152" s="9">
        <v>13.69</v>
      </c>
      <c r="M152" s="13"/>
      <c r="N152" s="9"/>
    </row>
    <row r="153" spans="1:14" s="63" customFormat="1" ht="22.5" customHeight="1">
      <c r="A153" s="61" t="s">
        <v>12</v>
      </c>
      <c r="B153" s="128"/>
      <c r="C153" s="129"/>
      <c r="D153" s="130"/>
      <c r="E153" s="129"/>
      <c r="F153" s="130"/>
      <c r="G153" s="129"/>
      <c r="H153" s="130"/>
      <c r="I153" s="129"/>
      <c r="J153" s="130"/>
      <c r="K153" s="129"/>
      <c r="L153" s="130"/>
      <c r="M153" s="129"/>
      <c r="N153" s="62"/>
    </row>
    <row r="154" spans="1:14" ht="19.5" customHeight="1">
      <c r="A154" s="7" t="s">
        <v>9</v>
      </c>
      <c r="B154" s="8" t="s">
        <v>10</v>
      </c>
      <c r="C154" s="14" t="s">
        <v>9</v>
      </c>
      <c r="D154" s="8" t="s">
        <v>10</v>
      </c>
      <c r="E154" s="14" t="s">
        <v>9</v>
      </c>
      <c r="F154" s="8" t="s">
        <v>10</v>
      </c>
      <c r="G154" s="14" t="s">
        <v>9</v>
      </c>
      <c r="H154" s="8" t="s">
        <v>10</v>
      </c>
      <c r="I154" s="14" t="s">
        <v>9</v>
      </c>
      <c r="J154" s="8" t="s">
        <v>10</v>
      </c>
      <c r="K154" s="14" t="s">
        <v>9</v>
      </c>
      <c r="L154" s="8" t="s">
        <v>10</v>
      </c>
      <c r="M154" s="14" t="s">
        <v>9</v>
      </c>
      <c r="N154" s="8" t="s">
        <v>10</v>
      </c>
    </row>
    <row r="155" spans="1:14" ht="12.75" customHeight="1">
      <c r="A155" s="13">
        <f>TRUNC((17.3-B155)^1.81*11.5,0)</f>
        <v>500</v>
      </c>
      <c r="B155" s="11">
        <v>9.26</v>
      </c>
      <c r="C155" s="13">
        <f>TRUNC((17.3-D155)^1.81*11.5,0)</f>
        <v>391</v>
      </c>
      <c r="D155" s="9">
        <v>10.28</v>
      </c>
      <c r="E155" s="13">
        <f>TRUNC((17.3-F155)^1.81*11.5,0)</f>
        <v>318</v>
      </c>
      <c r="F155" s="9">
        <v>11.04</v>
      </c>
      <c r="G155" s="13">
        <f>TRUNC((17.3-H155)^1.81*11.5,0)</f>
        <v>250</v>
      </c>
      <c r="H155" s="9">
        <v>11.81</v>
      </c>
      <c r="I155" s="13">
        <f>TRUNC((17.3-J155)^1.81*11.5,0)</f>
        <v>183</v>
      </c>
      <c r="J155" s="9">
        <v>12.68</v>
      </c>
      <c r="K155" s="13">
        <f>TRUNC((17.3-L155)^1.81*11.5,0)</f>
        <v>116</v>
      </c>
      <c r="L155" s="9">
        <v>13.7</v>
      </c>
      <c r="M155" s="13">
        <f>TRUNC((17.3-N155)^1.81*11.5,0)</f>
        <v>59</v>
      </c>
      <c r="N155" s="9">
        <v>14.83</v>
      </c>
    </row>
    <row r="156" spans="1:14" ht="12.75" customHeight="1">
      <c r="A156" s="13">
        <f aca="true" t="shared" si="33" ref="A156:A171">TRUNC((17.3-B156)^1.81*23,0)/2</f>
        <v>498</v>
      </c>
      <c r="B156" s="11">
        <v>9.28</v>
      </c>
      <c r="C156" s="13">
        <f aca="true" t="shared" si="34" ref="C156:C205">TRUNC((17.3-D156)^1.81*11.5,0)</f>
        <v>389</v>
      </c>
      <c r="D156" s="9">
        <v>10.295</v>
      </c>
      <c r="E156" s="13">
        <f aca="true" t="shared" si="35" ref="E156:E205">TRUNC((17.3-F156)^1.81*11.5,0)</f>
        <v>316</v>
      </c>
      <c r="F156" s="9">
        <v>11.055</v>
      </c>
      <c r="G156" s="13">
        <f aca="true" t="shared" si="36" ref="G156:G205">TRUNC((17.3-H156)^1.81*11.5,0)</f>
        <v>249</v>
      </c>
      <c r="H156" s="9">
        <v>11.827</v>
      </c>
      <c r="I156" s="13">
        <f aca="true" t="shared" si="37" ref="I156:I205">TRUNC((17.3-J156)^1.81*11.5,0)</f>
        <v>182</v>
      </c>
      <c r="J156" s="9">
        <v>12.7</v>
      </c>
      <c r="K156" s="13">
        <f aca="true" t="shared" si="38" ref="K156:K205">TRUNC((17.3-L156)^1.81*11.5,0)</f>
        <v>115</v>
      </c>
      <c r="L156" s="9">
        <v>13.722</v>
      </c>
      <c r="M156" s="13">
        <f aca="true" t="shared" si="39" ref="M156:M205">TRUNC((17.3-N156)^1.81*11.5,0)</f>
        <v>57</v>
      </c>
      <c r="N156" s="9">
        <v>14.865</v>
      </c>
    </row>
    <row r="157" spans="1:14" ht="12.75" customHeight="1">
      <c r="A157" s="13">
        <f t="shared" si="33"/>
        <v>495.5</v>
      </c>
      <c r="B157" s="11">
        <v>9.3</v>
      </c>
      <c r="C157" s="13">
        <f t="shared" si="34"/>
        <v>388</v>
      </c>
      <c r="D157" s="9">
        <v>10.31</v>
      </c>
      <c r="E157" s="13">
        <f t="shared" si="35"/>
        <v>315</v>
      </c>
      <c r="F157" s="9">
        <v>11.07</v>
      </c>
      <c r="G157" s="13">
        <f t="shared" si="36"/>
        <v>247</v>
      </c>
      <c r="H157" s="9">
        <v>11.844000000000001</v>
      </c>
      <c r="I157" s="13">
        <f t="shared" si="37"/>
        <v>180</v>
      </c>
      <c r="J157" s="9">
        <v>12.72</v>
      </c>
      <c r="K157" s="13">
        <f t="shared" si="38"/>
        <v>114</v>
      </c>
      <c r="L157" s="9">
        <v>13.744</v>
      </c>
      <c r="M157" s="13">
        <f t="shared" si="39"/>
        <v>56</v>
      </c>
      <c r="N157" s="9">
        <v>14.9</v>
      </c>
    </row>
    <row r="158" spans="1:14" ht="12.75" customHeight="1">
      <c r="A158" s="13">
        <f t="shared" si="33"/>
        <v>493.5</v>
      </c>
      <c r="B158" s="11">
        <v>9.32</v>
      </c>
      <c r="C158" s="13">
        <f t="shared" si="34"/>
        <v>386</v>
      </c>
      <c r="D158" s="9">
        <v>10.325</v>
      </c>
      <c r="E158" s="13">
        <f t="shared" si="35"/>
        <v>313</v>
      </c>
      <c r="F158" s="9">
        <v>11.085</v>
      </c>
      <c r="G158" s="13">
        <f t="shared" si="36"/>
        <v>246</v>
      </c>
      <c r="H158" s="9">
        <v>11.861</v>
      </c>
      <c r="I158" s="13">
        <f t="shared" si="37"/>
        <v>179</v>
      </c>
      <c r="J158" s="9">
        <v>12.74</v>
      </c>
      <c r="K158" s="13">
        <f t="shared" si="38"/>
        <v>112</v>
      </c>
      <c r="L158" s="9">
        <v>13.766</v>
      </c>
      <c r="M158" s="13">
        <f t="shared" si="39"/>
        <v>54</v>
      </c>
      <c r="N158" s="9">
        <v>14.935</v>
      </c>
    </row>
    <row r="159" spans="1:14" ht="12.75" customHeight="1">
      <c r="A159" s="13">
        <f t="shared" si="33"/>
        <v>491</v>
      </c>
      <c r="B159" s="11">
        <v>9.34</v>
      </c>
      <c r="C159" s="13">
        <f t="shared" si="34"/>
        <v>385</v>
      </c>
      <c r="D159" s="9">
        <v>10.34</v>
      </c>
      <c r="E159" s="13">
        <f t="shared" si="35"/>
        <v>312</v>
      </c>
      <c r="F159" s="9">
        <v>11.1</v>
      </c>
      <c r="G159" s="13">
        <f t="shared" si="36"/>
        <v>245</v>
      </c>
      <c r="H159" s="9">
        <v>11.878</v>
      </c>
      <c r="I159" s="13">
        <f t="shared" si="37"/>
        <v>177</v>
      </c>
      <c r="J159" s="9">
        <v>12.76</v>
      </c>
      <c r="K159" s="13">
        <f t="shared" si="38"/>
        <v>111</v>
      </c>
      <c r="L159" s="9">
        <v>13.787999999999998</v>
      </c>
      <c r="M159" s="13">
        <f t="shared" si="39"/>
        <v>53</v>
      </c>
      <c r="N159" s="9">
        <v>14.97</v>
      </c>
    </row>
    <row r="160" spans="1:14" ht="12.75" customHeight="1">
      <c r="A160" s="13">
        <f t="shared" si="33"/>
        <v>489</v>
      </c>
      <c r="B160" s="11">
        <v>9.36</v>
      </c>
      <c r="C160" s="13">
        <f t="shared" si="34"/>
        <v>383</v>
      </c>
      <c r="D160" s="9">
        <v>10.355</v>
      </c>
      <c r="E160" s="13">
        <f t="shared" si="35"/>
        <v>311</v>
      </c>
      <c r="F160" s="9">
        <v>11.115</v>
      </c>
      <c r="G160" s="13">
        <f t="shared" si="36"/>
        <v>243</v>
      </c>
      <c r="H160" s="9">
        <v>11.895</v>
      </c>
      <c r="I160" s="13">
        <f t="shared" si="37"/>
        <v>176</v>
      </c>
      <c r="J160" s="9">
        <v>12.78</v>
      </c>
      <c r="K160" s="13">
        <f t="shared" si="38"/>
        <v>110</v>
      </c>
      <c r="L160" s="9">
        <v>13.81</v>
      </c>
      <c r="M160" s="13">
        <f t="shared" si="39"/>
        <v>51</v>
      </c>
      <c r="N160" s="9">
        <v>15.005</v>
      </c>
    </row>
    <row r="161" spans="1:14" ht="12.75" customHeight="1">
      <c r="A161" s="13">
        <f t="shared" si="33"/>
        <v>486.5</v>
      </c>
      <c r="B161" s="11">
        <v>9.38</v>
      </c>
      <c r="C161" s="13">
        <f t="shared" si="34"/>
        <v>382</v>
      </c>
      <c r="D161" s="9">
        <v>10.37</v>
      </c>
      <c r="E161" s="13">
        <f t="shared" si="35"/>
        <v>309</v>
      </c>
      <c r="F161" s="9">
        <v>11.13</v>
      </c>
      <c r="G161" s="13">
        <f t="shared" si="36"/>
        <v>242</v>
      </c>
      <c r="H161" s="9">
        <v>11.912</v>
      </c>
      <c r="I161" s="13">
        <f t="shared" si="37"/>
        <v>174</v>
      </c>
      <c r="J161" s="9">
        <v>12.8</v>
      </c>
      <c r="K161" s="13">
        <f t="shared" si="38"/>
        <v>109</v>
      </c>
      <c r="L161" s="9">
        <v>13.831999999999999</v>
      </c>
      <c r="M161" s="13">
        <f t="shared" si="39"/>
        <v>50</v>
      </c>
      <c r="N161" s="9">
        <v>15.04</v>
      </c>
    </row>
    <row r="162" spans="1:14" ht="12.75" customHeight="1">
      <c r="A162" s="13">
        <f t="shared" si="33"/>
        <v>484.5</v>
      </c>
      <c r="B162" s="11">
        <v>9.4</v>
      </c>
      <c r="C162" s="13">
        <f t="shared" si="34"/>
        <v>380</v>
      </c>
      <c r="D162" s="9">
        <v>10.385</v>
      </c>
      <c r="E162" s="13">
        <f t="shared" si="35"/>
        <v>308</v>
      </c>
      <c r="F162" s="9">
        <v>11.145</v>
      </c>
      <c r="G162" s="13">
        <f t="shared" si="36"/>
        <v>241</v>
      </c>
      <c r="H162" s="9">
        <v>11.929</v>
      </c>
      <c r="I162" s="13">
        <f t="shared" si="37"/>
        <v>173</v>
      </c>
      <c r="J162" s="9">
        <v>12.82</v>
      </c>
      <c r="K162" s="13">
        <f t="shared" si="38"/>
        <v>107</v>
      </c>
      <c r="L162" s="9">
        <v>13.854</v>
      </c>
      <c r="M162" s="13">
        <f t="shared" si="39"/>
        <v>48</v>
      </c>
      <c r="N162" s="9">
        <v>15.075</v>
      </c>
    </row>
    <row r="163" spans="1:14" ht="12.75" customHeight="1">
      <c r="A163" s="13">
        <f t="shared" si="33"/>
        <v>482</v>
      </c>
      <c r="B163" s="11">
        <v>9.42</v>
      </c>
      <c r="C163" s="13">
        <f t="shared" si="34"/>
        <v>379</v>
      </c>
      <c r="D163" s="9">
        <v>10.4</v>
      </c>
      <c r="E163" s="13">
        <f t="shared" si="35"/>
        <v>307</v>
      </c>
      <c r="F163" s="9">
        <v>11.16</v>
      </c>
      <c r="G163" s="13">
        <f t="shared" si="36"/>
        <v>239</v>
      </c>
      <c r="H163" s="9">
        <v>11.946</v>
      </c>
      <c r="I163" s="13">
        <f t="shared" si="37"/>
        <v>172</v>
      </c>
      <c r="J163" s="9">
        <v>12.84</v>
      </c>
      <c r="K163" s="13">
        <f t="shared" si="38"/>
        <v>106</v>
      </c>
      <c r="L163" s="9">
        <v>13.876</v>
      </c>
      <c r="M163" s="13">
        <f t="shared" si="39"/>
        <v>47</v>
      </c>
      <c r="N163" s="9">
        <v>15.11</v>
      </c>
    </row>
    <row r="164" spans="1:14" ht="12.75" customHeight="1">
      <c r="A164" s="13">
        <f t="shared" si="33"/>
        <v>480</v>
      </c>
      <c r="B164" s="11">
        <v>9.44</v>
      </c>
      <c r="C164" s="13">
        <f t="shared" si="34"/>
        <v>377</v>
      </c>
      <c r="D164" s="9">
        <v>10.415</v>
      </c>
      <c r="E164" s="13">
        <f t="shared" si="35"/>
        <v>305</v>
      </c>
      <c r="F164" s="9">
        <v>11.175</v>
      </c>
      <c r="G164" s="13">
        <f t="shared" si="36"/>
        <v>238</v>
      </c>
      <c r="H164" s="9">
        <v>11.963000000000001</v>
      </c>
      <c r="I164" s="13">
        <f t="shared" si="37"/>
        <v>170</v>
      </c>
      <c r="J164" s="9">
        <v>12.86</v>
      </c>
      <c r="K164" s="13">
        <f t="shared" si="38"/>
        <v>105</v>
      </c>
      <c r="L164" s="9">
        <v>13.898</v>
      </c>
      <c r="M164" s="13">
        <f t="shared" si="39"/>
        <v>46</v>
      </c>
      <c r="N164" s="9">
        <v>15.145</v>
      </c>
    </row>
    <row r="165" spans="1:14" ht="12.75" customHeight="1">
      <c r="A165" s="13">
        <f t="shared" si="33"/>
        <v>477.5</v>
      </c>
      <c r="B165" s="11">
        <v>9.46</v>
      </c>
      <c r="C165" s="13">
        <f t="shared" si="34"/>
        <v>376</v>
      </c>
      <c r="D165" s="9">
        <v>10.43</v>
      </c>
      <c r="E165" s="13">
        <f t="shared" si="35"/>
        <v>304</v>
      </c>
      <c r="F165" s="9">
        <v>11.19</v>
      </c>
      <c r="G165" s="13">
        <f t="shared" si="36"/>
        <v>236</v>
      </c>
      <c r="H165" s="9">
        <v>11.98</v>
      </c>
      <c r="I165" s="13">
        <f t="shared" si="37"/>
        <v>169</v>
      </c>
      <c r="J165" s="9">
        <v>12.88</v>
      </c>
      <c r="K165" s="13">
        <f t="shared" si="38"/>
        <v>104</v>
      </c>
      <c r="L165" s="9">
        <v>13.92</v>
      </c>
      <c r="M165" s="13">
        <f t="shared" si="39"/>
        <v>44</v>
      </c>
      <c r="N165" s="9">
        <v>15.18</v>
      </c>
    </row>
    <row r="166" spans="1:14" ht="12.75" customHeight="1">
      <c r="A166" s="13">
        <f t="shared" si="33"/>
        <v>475.5</v>
      </c>
      <c r="B166" s="11">
        <v>9.48</v>
      </c>
      <c r="C166" s="13">
        <f t="shared" si="34"/>
        <v>374</v>
      </c>
      <c r="D166" s="9">
        <v>10.445</v>
      </c>
      <c r="E166" s="13">
        <f t="shared" si="35"/>
        <v>303</v>
      </c>
      <c r="F166" s="9">
        <v>11.205</v>
      </c>
      <c r="G166" s="13">
        <f t="shared" si="36"/>
        <v>235</v>
      </c>
      <c r="H166" s="9">
        <v>11.997</v>
      </c>
      <c r="I166" s="13">
        <f t="shared" si="37"/>
        <v>168</v>
      </c>
      <c r="J166" s="9">
        <v>12.9</v>
      </c>
      <c r="K166" s="13">
        <f t="shared" si="38"/>
        <v>103</v>
      </c>
      <c r="L166" s="9">
        <v>13.942</v>
      </c>
      <c r="M166" s="13">
        <f t="shared" si="39"/>
        <v>43</v>
      </c>
      <c r="N166" s="9">
        <v>15.215</v>
      </c>
    </row>
    <row r="167" spans="1:14" ht="12.75" customHeight="1">
      <c r="A167" s="13">
        <f t="shared" si="33"/>
        <v>473.5</v>
      </c>
      <c r="B167" s="11">
        <v>9.5</v>
      </c>
      <c r="C167" s="13">
        <f t="shared" si="34"/>
        <v>373</v>
      </c>
      <c r="D167" s="9">
        <v>10.46</v>
      </c>
      <c r="E167" s="13">
        <f t="shared" si="35"/>
        <v>301</v>
      </c>
      <c r="F167" s="9">
        <v>11.22</v>
      </c>
      <c r="G167" s="13">
        <f t="shared" si="36"/>
        <v>234</v>
      </c>
      <c r="H167" s="9">
        <v>12.014000000000001</v>
      </c>
      <c r="I167" s="13">
        <f t="shared" si="37"/>
        <v>166</v>
      </c>
      <c r="J167" s="9">
        <v>12.92</v>
      </c>
      <c r="K167" s="13">
        <f t="shared" si="38"/>
        <v>101</v>
      </c>
      <c r="L167" s="9">
        <v>13.963999999999999</v>
      </c>
      <c r="M167" s="13">
        <f t="shared" si="39"/>
        <v>42</v>
      </c>
      <c r="N167" s="9">
        <v>15.25</v>
      </c>
    </row>
    <row r="168" spans="1:14" ht="12.75" customHeight="1">
      <c r="A168" s="13">
        <f t="shared" si="33"/>
        <v>471</v>
      </c>
      <c r="B168" s="11">
        <v>9.52</v>
      </c>
      <c r="C168" s="13">
        <f t="shared" si="34"/>
        <v>371</v>
      </c>
      <c r="D168" s="9">
        <v>10.475</v>
      </c>
      <c r="E168" s="13">
        <f t="shared" si="35"/>
        <v>300</v>
      </c>
      <c r="F168" s="9">
        <v>11.235</v>
      </c>
      <c r="G168" s="13">
        <f t="shared" si="36"/>
        <v>232</v>
      </c>
      <c r="H168" s="9">
        <v>12.031</v>
      </c>
      <c r="I168" s="13">
        <f t="shared" si="37"/>
        <v>165</v>
      </c>
      <c r="J168" s="9">
        <v>12.94</v>
      </c>
      <c r="K168" s="13">
        <f t="shared" si="38"/>
        <v>100</v>
      </c>
      <c r="L168" s="9">
        <v>13.985999999999999</v>
      </c>
      <c r="M168" s="13">
        <f t="shared" si="39"/>
        <v>40</v>
      </c>
      <c r="N168" s="9">
        <v>15.285</v>
      </c>
    </row>
    <row r="169" spans="1:14" ht="12.75" customHeight="1">
      <c r="A169" s="13">
        <f t="shared" si="33"/>
        <v>469</v>
      </c>
      <c r="B169" s="11">
        <v>9.54</v>
      </c>
      <c r="C169" s="13">
        <f t="shared" si="34"/>
        <v>370</v>
      </c>
      <c r="D169" s="9">
        <v>10.49</v>
      </c>
      <c r="E169" s="13">
        <f t="shared" si="35"/>
        <v>299</v>
      </c>
      <c r="F169" s="9">
        <v>11.25</v>
      </c>
      <c r="G169" s="13">
        <f t="shared" si="36"/>
        <v>231</v>
      </c>
      <c r="H169" s="9">
        <v>12.048</v>
      </c>
      <c r="I169" s="13">
        <f t="shared" si="37"/>
        <v>163</v>
      </c>
      <c r="J169" s="9">
        <v>12.96</v>
      </c>
      <c r="K169" s="13">
        <f t="shared" si="38"/>
        <v>99</v>
      </c>
      <c r="L169" s="9">
        <v>14.008</v>
      </c>
      <c r="M169" s="13">
        <f t="shared" si="39"/>
        <v>39</v>
      </c>
      <c r="N169" s="9">
        <v>15.32</v>
      </c>
    </row>
    <row r="170" spans="1:14" ht="12.75" customHeight="1">
      <c r="A170" s="13">
        <f t="shared" si="33"/>
        <v>467</v>
      </c>
      <c r="B170" s="11">
        <v>9.56</v>
      </c>
      <c r="C170" s="13">
        <f t="shared" si="34"/>
        <v>368</v>
      </c>
      <c r="D170" s="9">
        <v>10.505</v>
      </c>
      <c r="E170" s="13">
        <f t="shared" si="35"/>
        <v>297</v>
      </c>
      <c r="F170" s="9">
        <v>11.265</v>
      </c>
      <c r="G170" s="13">
        <f t="shared" si="36"/>
        <v>230</v>
      </c>
      <c r="H170" s="9">
        <v>12.065</v>
      </c>
      <c r="I170" s="13">
        <f t="shared" si="37"/>
        <v>162</v>
      </c>
      <c r="J170" s="9">
        <v>12.98</v>
      </c>
      <c r="K170" s="13">
        <f t="shared" si="38"/>
        <v>98</v>
      </c>
      <c r="L170" s="9">
        <v>14.03</v>
      </c>
      <c r="M170" s="13">
        <f t="shared" si="39"/>
        <v>38</v>
      </c>
      <c r="N170" s="9">
        <v>15.355</v>
      </c>
    </row>
    <row r="171" spans="1:14" ht="12.75" customHeight="1">
      <c r="A171" s="13">
        <f t="shared" si="33"/>
        <v>464.5</v>
      </c>
      <c r="B171" s="11">
        <v>9.58</v>
      </c>
      <c r="C171" s="13">
        <f t="shared" si="34"/>
        <v>367</v>
      </c>
      <c r="D171" s="9">
        <v>10.52</v>
      </c>
      <c r="E171" s="13">
        <f t="shared" si="35"/>
        <v>296</v>
      </c>
      <c r="F171" s="9">
        <v>11.28</v>
      </c>
      <c r="G171" s="13">
        <f t="shared" si="36"/>
        <v>228</v>
      </c>
      <c r="H171" s="9">
        <v>12.082</v>
      </c>
      <c r="I171" s="13">
        <f t="shared" si="37"/>
        <v>161</v>
      </c>
      <c r="J171" s="9">
        <v>13</v>
      </c>
      <c r="K171" s="13">
        <f t="shared" si="38"/>
        <v>96</v>
      </c>
      <c r="L171" s="9">
        <v>14.052</v>
      </c>
      <c r="M171" s="13">
        <f t="shared" si="39"/>
        <v>37</v>
      </c>
      <c r="N171" s="9">
        <v>15.39</v>
      </c>
    </row>
    <row r="172" spans="1:14" ht="12.75" customHeight="1">
      <c r="A172" s="13">
        <f aca="true" t="shared" si="40" ref="A172:A187">TRUNC((17.3-B172)^1.81*23,0)/2</f>
        <v>462.5</v>
      </c>
      <c r="B172" s="11">
        <v>9.6</v>
      </c>
      <c r="C172" s="13">
        <f t="shared" si="34"/>
        <v>366</v>
      </c>
      <c r="D172" s="9">
        <v>10.535</v>
      </c>
      <c r="E172" s="13">
        <f t="shared" si="35"/>
        <v>294</v>
      </c>
      <c r="F172" s="9">
        <v>11.295</v>
      </c>
      <c r="G172" s="13">
        <f t="shared" si="36"/>
        <v>227</v>
      </c>
      <c r="H172" s="9">
        <v>12.099</v>
      </c>
      <c r="I172" s="13">
        <f t="shared" si="37"/>
        <v>159</v>
      </c>
      <c r="J172" s="9">
        <v>13.02</v>
      </c>
      <c r="K172" s="13">
        <f t="shared" si="38"/>
        <v>95</v>
      </c>
      <c r="L172" s="9">
        <v>14.074</v>
      </c>
      <c r="M172" s="13">
        <f t="shared" si="39"/>
        <v>35</v>
      </c>
      <c r="N172" s="9">
        <v>15.425</v>
      </c>
    </row>
    <row r="173" spans="1:14" ht="12.75" customHeight="1">
      <c r="A173" s="13">
        <f t="shared" si="40"/>
        <v>460</v>
      </c>
      <c r="B173" s="11">
        <v>9.62</v>
      </c>
      <c r="C173" s="13">
        <f t="shared" si="34"/>
        <v>364</v>
      </c>
      <c r="D173" s="9">
        <v>10.55</v>
      </c>
      <c r="E173" s="13">
        <f t="shared" si="35"/>
        <v>293</v>
      </c>
      <c r="F173" s="9">
        <v>11.31</v>
      </c>
      <c r="G173" s="13">
        <f t="shared" si="36"/>
        <v>226</v>
      </c>
      <c r="H173" s="9">
        <v>12.116</v>
      </c>
      <c r="I173" s="13">
        <f t="shared" si="37"/>
        <v>158</v>
      </c>
      <c r="J173" s="9">
        <v>13.04</v>
      </c>
      <c r="K173" s="13">
        <f t="shared" si="38"/>
        <v>94</v>
      </c>
      <c r="L173" s="9">
        <v>14.096</v>
      </c>
      <c r="M173" s="13">
        <f t="shared" si="39"/>
        <v>34</v>
      </c>
      <c r="N173" s="9">
        <v>15.46</v>
      </c>
    </row>
    <row r="174" spans="1:14" ht="12.75" customHeight="1">
      <c r="A174" s="13">
        <f t="shared" si="40"/>
        <v>458</v>
      </c>
      <c r="B174" s="11">
        <v>9.64</v>
      </c>
      <c r="C174" s="13">
        <f t="shared" si="34"/>
        <v>363</v>
      </c>
      <c r="D174" s="9">
        <v>10.565</v>
      </c>
      <c r="E174" s="13">
        <f t="shared" si="35"/>
        <v>292</v>
      </c>
      <c r="F174" s="9">
        <v>11.325</v>
      </c>
      <c r="G174" s="13">
        <f t="shared" si="36"/>
        <v>224</v>
      </c>
      <c r="H174" s="9">
        <v>12.133000000000001</v>
      </c>
      <c r="I174" s="13">
        <f t="shared" si="37"/>
        <v>157</v>
      </c>
      <c r="J174" s="9">
        <v>13.06</v>
      </c>
      <c r="K174" s="13">
        <f t="shared" si="38"/>
        <v>93</v>
      </c>
      <c r="L174" s="9">
        <v>14.117999999999999</v>
      </c>
      <c r="M174" s="13">
        <f t="shared" si="39"/>
        <v>33</v>
      </c>
      <c r="N174" s="9">
        <v>15.495</v>
      </c>
    </row>
    <row r="175" spans="1:14" ht="12.75" customHeight="1">
      <c r="A175" s="13">
        <f t="shared" si="40"/>
        <v>456</v>
      </c>
      <c r="B175" s="11">
        <v>9.66</v>
      </c>
      <c r="C175" s="13">
        <f t="shared" si="34"/>
        <v>361</v>
      </c>
      <c r="D175" s="9">
        <v>10.58</v>
      </c>
      <c r="E175" s="13">
        <f t="shared" si="35"/>
        <v>291</v>
      </c>
      <c r="F175" s="9">
        <v>11.34</v>
      </c>
      <c r="G175" s="13">
        <f t="shared" si="36"/>
        <v>223</v>
      </c>
      <c r="H175" s="9">
        <v>12.15</v>
      </c>
      <c r="I175" s="13">
        <f t="shared" si="37"/>
        <v>155</v>
      </c>
      <c r="J175" s="9">
        <v>13.08</v>
      </c>
      <c r="K175" s="13">
        <f t="shared" si="38"/>
        <v>92</v>
      </c>
      <c r="L175" s="9">
        <v>14.14</v>
      </c>
      <c r="M175" s="13">
        <f t="shared" si="39"/>
        <v>32</v>
      </c>
      <c r="N175" s="9">
        <v>15.53</v>
      </c>
    </row>
    <row r="176" spans="1:14" ht="12.75" customHeight="1">
      <c r="A176" s="13">
        <f t="shared" si="40"/>
        <v>453.5</v>
      </c>
      <c r="B176" s="11">
        <v>9.68</v>
      </c>
      <c r="C176" s="13">
        <f t="shared" si="34"/>
        <v>360</v>
      </c>
      <c r="D176" s="9">
        <v>10.595</v>
      </c>
      <c r="E176" s="13">
        <f t="shared" si="35"/>
        <v>289</v>
      </c>
      <c r="F176" s="9">
        <v>11.355</v>
      </c>
      <c r="G176" s="13">
        <f t="shared" si="36"/>
        <v>222</v>
      </c>
      <c r="H176" s="9">
        <v>12.167</v>
      </c>
      <c r="I176" s="13">
        <f t="shared" si="37"/>
        <v>154</v>
      </c>
      <c r="J176" s="9">
        <v>13.1</v>
      </c>
      <c r="K176" s="13">
        <f t="shared" si="38"/>
        <v>91</v>
      </c>
      <c r="L176" s="9">
        <v>14.161999999999999</v>
      </c>
      <c r="M176" s="13">
        <f t="shared" si="39"/>
        <v>31</v>
      </c>
      <c r="N176" s="9">
        <v>15.565</v>
      </c>
    </row>
    <row r="177" spans="1:14" ht="12.75" customHeight="1">
      <c r="A177" s="13">
        <f t="shared" si="40"/>
        <v>451.5</v>
      </c>
      <c r="B177" s="11">
        <v>9.7</v>
      </c>
      <c r="C177" s="13">
        <f t="shared" si="34"/>
        <v>358</v>
      </c>
      <c r="D177" s="9">
        <v>10.61</v>
      </c>
      <c r="E177" s="13">
        <f t="shared" si="35"/>
        <v>288</v>
      </c>
      <c r="F177" s="9">
        <v>11.37</v>
      </c>
      <c r="G177" s="13">
        <f t="shared" si="36"/>
        <v>220</v>
      </c>
      <c r="H177" s="9">
        <v>12.184000000000001</v>
      </c>
      <c r="I177" s="13">
        <f t="shared" si="37"/>
        <v>153</v>
      </c>
      <c r="J177" s="9">
        <v>13.12</v>
      </c>
      <c r="K177" s="13">
        <f t="shared" si="38"/>
        <v>89</v>
      </c>
      <c r="L177" s="9">
        <v>14.184</v>
      </c>
      <c r="M177" s="13">
        <f t="shared" si="39"/>
        <v>30</v>
      </c>
      <c r="N177" s="9">
        <v>15.6</v>
      </c>
    </row>
    <row r="178" spans="1:14" ht="12.75" customHeight="1">
      <c r="A178" s="13">
        <f t="shared" si="40"/>
        <v>449.5</v>
      </c>
      <c r="B178" s="11">
        <v>9.72</v>
      </c>
      <c r="C178" s="13">
        <f t="shared" si="34"/>
        <v>357</v>
      </c>
      <c r="D178" s="9">
        <v>10.625</v>
      </c>
      <c r="E178" s="13">
        <f t="shared" si="35"/>
        <v>287</v>
      </c>
      <c r="F178" s="9">
        <v>11.385</v>
      </c>
      <c r="G178" s="13">
        <f t="shared" si="36"/>
        <v>219</v>
      </c>
      <c r="H178" s="9">
        <v>12.201</v>
      </c>
      <c r="I178" s="13">
        <f t="shared" si="37"/>
        <v>151</v>
      </c>
      <c r="J178" s="9">
        <v>13.14</v>
      </c>
      <c r="K178" s="13">
        <f t="shared" si="38"/>
        <v>88</v>
      </c>
      <c r="L178" s="9">
        <v>14.206</v>
      </c>
      <c r="M178" s="13">
        <f t="shared" si="39"/>
        <v>28</v>
      </c>
      <c r="N178" s="9">
        <v>15.635</v>
      </c>
    </row>
    <row r="179" spans="1:14" ht="12.75" customHeight="1">
      <c r="A179" s="13">
        <f t="shared" si="40"/>
        <v>447.5</v>
      </c>
      <c r="B179" s="11">
        <v>9.74</v>
      </c>
      <c r="C179" s="13">
        <f t="shared" si="34"/>
        <v>355</v>
      </c>
      <c r="D179" s="9">
        <v>10.64</v>
      </c>
      <c r="E179" s="13">
        <f t="shared" si="35"/>
        <v>285</v>
      </c>
      <c r="F179" s="9">
        <v>11.4</v>
      </c>
      <c r="G179" s="13">
        <f t="shared" si="36"/>
        <v>218</v>
      </c>
      <c r="H179" s="9">
        <v>12.218</v>
      </c>
      <c r="I179" s="13">
        <f t="shared" si="37"/>
        <v>150</v>
      </c>
      <c r="J179" s="9">
        <v>13.16</v>
      </c>
      <c r="K179" s="13">
        <f t="shared" si="38"/>
        <v>87</v>
      </c>
      <c r="L179" s="9">
        <v>14.228</v>
      </c>
      <c r="M179" s="13">
        <f t="shared" si="39"/>
        <v>27</v>
      </c>
      <c r="N179" s="9">
        <v>15.67</v>
      </c>
    </row>
    <row r="180" spans="1:14" ht="12.75" customHeight="1">
      <c r="A180" s="13">
        <f t="shared" si="40"/>
        <v>445</v>
      </c>
      <c r="B180" s="11">
        <v>9.76</v>
      </c>
      <c r="C180" s="13">
        <f t="shared" si="34"/>
        <v>354</v>
      </c>
      <c r="D180" s="9">
        <v>10.655</v>
      </c>
      <c r="E180" s="13">
        <f t="shared" si="35"/>
        <v>284</v>
      </c>
      <c r="F180" s="9">
        <v>11.415</v>
      </c>
      <c r="G180" s="13">
        <f t="shared" si="36"/>
        <v>216</v>
      </c>
      <c r="H180" s="9">
        <v>12.235</v>
      </c>
      <c r="I180" s="13">
        <f t="shared" si="37"/>
        <v>149</v>
      </c>
      <c r="J180" s="9">
        <v>13.18</v>
      </c>
      <c r="K180" s="13">
        <f t="shared" si="38"/>
        <v>86</v>
      </c>
      <c r="L180" s="9">
        <v>14.25</v>
      </c>
      <c r="M180" s="13">
        <f t="shared" si="39"/>
        <v>26</v>
      </c>
      <c r="N180" s="9">
        <v>15.705</v>
      </c>
    </row>
    <row r="181" spans="1:14" ht="12.75" customHeight="1">
      <c r="A181" s="13">
        <f t="shared" si="40"/>
        <v>443</v>
      </c>
      <c r="B181" s="11">
        <v>9.78</v>
      </c>
      <c r="C181" s="13">
        <f t="shared" si="34"/>
        <v>352</v>
      </c>
      <c r="D181" s="9">
        <v>10.67</v>
      </c>
      <c r="E181" s="13">
        <f t="shared" si="35"/>
        <v>283</v>
      </c>
      <c r="F181" s="9">
        <v>11.43</v>
      </c>
      <c r="G181" s="13">
        <f t="shared" si="36"/>
        <v>215</v>
      </c>
      <c r="H181" s="9">
        <v>12.252</v>
      </c>
      <c r="I181" s="13">
        <f t="shared" si="37"/>
        <v>147</v>
      </c>
      <c r="J181" s="9">
        <v>13.2</v>
      </c>
      <c r="K181" s="13">
        <f t="shared" si="38"/>
        <v>85</v>
      </c>
      <c r="L181" s="9">
        <v>14.271999999999998</v>
      </c>
      <c r="M181" s="13">
        <f t="shared" si="39"/>
        <v>25</v>
      </c>
      <c r="N181" s="9">
        <v>15.74</v>
      </c>
    </row>
    <row r="182" spans="1:14" ht="12.75" customHeight="1">
      <c r="A182" s="13">
        <f t="shared" si="40"/>
        <v>441</v>
      </c>
      <c r="B182" s="11">
        <v>9.8</v>
      </c>
      <c r="C182" s="13">
        <f t="shared" si="34"/>
        <v>351</v>
      </c>
      <c r="D182" s="9">
        <v>10.685</v>
      </c>
      <c r="E182" s="13">
        <f t="shared" si="35"/>
        <v>281</v>
      </c>
      <c r="F182" s="9">
        <v>11.445</v>
      </c>
      <c r="G182" s="13">
        <f t="shared" si="36"/>
        <v>214</v>
      </c>
      <c r="H182" s="9">
        <v>12.269</v>
      </c>
      <c r="I182" s="13">
        <f t="shared" si="37"/>
        <v>146</v>
      </c>
      <c r="J182" s="9">
        <v>13.22</v>
      </c>
      <c r="K182" s="13">
        <f t="shared" si="38"/>
        <v>84</v>
      </c>
      <c r="L182" s="9">
        <v>14.293999999999999</v>
      </c>
      <c r="M182" s="13">
        <f t="shared" si="39"/>
        <v>24</v>
      </c>
      <c r="N182" s="9">
        <v>15.775</v>
      </c>
    </row>
    <row r="183" spans="1:14" ht="12.75" customHeight="1">
      <c r="A183" s="13">
        <f t="shared" si="40"/>
        <v>438.5</v>
      </c>
      <c r="B183" s="11">
        <v>9.82</v>
      </c>
      <c r="C183" s="13">
        <f t="shared" si="34"/>
        <v>350</v>
      </c>
      <c r="D183" s="9">
        <v>10.7</v>
      </c>
      <c r="E183" s="13">
        <f t="shared" si="35"/>
        <v>280</v>
      </c>
      <c r="F183" s="9">
        <v>11.46</v>
      </c>
      <c r="G183" s="13">
        <f t="shared" si="36"/>
        <v>212</v>
      </c>
      <c r="H183" s="9">
        <v>12.286000000000001</v>
      </c>
      <c r="I183" s="13">
        <f t="shared" si="37"/>
        <v>145</v>
      </c>
      <c r="J183" s="9">
        <v>13.24</v>
      </c>
      <c r="K183" s="13">
        <f t="shared" si="38"/>
        <v>83</v>
      </c>
      <c r="L183" s="9">
        <v>14.315999999999999</v>
      </c>
      <c r="M183" s="13">
        <f t="shared" si="39"/>
        <v>23</v>
      </c>
      <c r="N183" s="9">
        <v>15.81</v>
      </c>
    </row>
    <row r="184" spans="1:14" ht="12.75" customHeight="1">
      <c r="A184" s="13">
        <f t="shared" si="40"/>
        <v>436.5</v>
      </c>
      <c r="B184" s="11">
        <v>9.84</v>
      </c>
      <c r="C184" s="13">
        <f t="shared" si="34"/>
        <v>348</v>
      </c>
      <c r="D184" s="9">
        <v>10.715</v>
      </c>
      <c r="E184" s="13">
        <f t="shared" si="35"/>
        <v>279</v>
      </c>
      <c r="F184" s="9">
        <v>11.475</v>
      </c>
      <c r="G184" s="13">
        <f t="shared" si="36"/>
        <v>211</v>
      </c>
      <c r="H184" s="9">
        <v>12.303</v>
      </c>
      <c r="I184" s="13">
        <f t="shared" si="37"/>
        <v>143</v>
      </c>
      <c r="J184" s="9">
        <v>13.26</v>
      </c>
      <c r="K184" s="13">
        <f t="shared" si="38"/>
        <v>82</v>
      </c>
      <c r="L184" s="9">
        <v>14.338</v>
      </c>
      <c r="M184" s="13">
        <f t="shared" si="39"/>
        <v>22</v>
      </c>
      <c r="N184" s="9">
        <v>15.845</v>
      </c>
    </row>
    <row r="185" spans="1:14" ht="12.75" customHeight="1">
      <c r="A185" s="13">
        <f t="shared" si="40"/>
        <v>434.5</v>
      </c>
      <c r="B185" s="11">
        <v>9.86</v>
      </c>
      <c r="C185" s="13">
        <f t="shared" si="34"/>
        <v>347</v>
      </c>
      <c r="D185" s="9">
        <v>10.73</v>
      </c>
      <c r="E185" s="13">
        <f t="shared" si="35"/>
        <v>277</v>
      </c>
      <c r="F185" s="9">
        <v>11.49</v>
      </c>
      <c r="G185" s="13">
        <f t="shared" si="36"/>
        <v>210</v>
      </c>
      <c r="H185" s="9">
        <v>12.32</v>
      </c>
      <c r="I185" s="13">
        <f t="shared" si="37"/>
        <v>142</v>
      </c>
      <c r="J185" s="9">
        <v>13.28</v>
      </c>
      <c r="K185" s="13">
        <f t="shared" si="38"/>
        <v>80</v>
      </c>
      <c r="L185" s="9">
        <v>14.36</v>
      </c>
      <c r="M185" s="13">
        <f t="shared" si="39"/>
        <v>21</v>
      </c>
      <c r="N185" s="9">
        <v>15.88</v>
      </c>
    </row>
    <row r="186" spans="1:14" ht="12.75" customHeight="1">
      <c r="A186" s="13">
        <f t="shared" si="40"/>
        <v>432.5</v>
      </c>
      <c r="B186" s="11">
        <v>9.88</v>
      </c>
      <c r="C186" s="13">
        <f t="shared" si="34"/>
        <v>345</v>
      </c>
      <c r="D186" s="9">
        <v>10.745</v>
      </c>
      <c r="E186" s="13">
        <f t="shared" si="35"/>
        <v>276</v>
      </c>
      <c r="F186" s="9">
        <v>11.505</v>
      </c>
      <c r="G186" s="13">
        <f t="shared" si="36"/>
        <v>208</v>
      </c>
      <c r="H186" s="9">
        <v>12.337</v>
      </c>
      <c r="I186" s="13">
        <f t="shared" si="37"/>
        <v>141</v>
      </c>
      <c r="J186" s="9">
        <v>13.3</v>
      </c>
      <c r="K186" s="13">
        <f t="shared" si="38"/>
        <v>79</v>
      </c>
      <c r="L186" s="9">
        <v>14.382</v>
      </c>
      <c r="M186" s="13">
        <f t="shared" si="39"/>
        <v>20</v>
      </c>
      <c r="N186" s="9">
        <v>15.915</v>
      </c>
    </row>
    <row r="187" spans="1:14" ht="12.75" customHeight="1">
      <c r="A187" s="13">
        <f t="shared" si="40"/>
        <v>430.5</v>
      </c>
      <c r="B187" s="11">
        <v>9.9</v>
      </c>
      <c r="C187" s="13">
        <f t="shared" si="34"/>
        <v>344</v>
      </c>
      <c r="D187" s="9">
        <v>10.76</v>
      </c>
      <c r="E187" s="13">
        <f t="shared" si="35"/>
        <v>275</v>
      </c>
      <c r="F187" s="9">
        <v>11.52</v>
      </c>
      <c r="G187" s="13">
        <f t="shared" si="36"/>
        <v>207</v>
      </c>
      <c r="H187" s="9">
        <v>12.354000000000001</v>
      </c>
      <c r="I187" s="13">
        <f t="shared" si="37"/>
        <v>140</v>
      </c>
      <c r="J187" s="9">
        <v>13.32</v>
      </c>
      <c r="K187" s="13">
        <f t="shared" si="38"/>
        <v>78</v>
      </c>
      <c r="L187" s="9">
        <v>14.404</v>
      </c>
      <c r="M187" s="13">
        <f t="shared" si="39"/>
        <v>19</v>
      </c>
      <c r="N187" s="9">
        <v>15.95</v>
      </c>
    </row>
    <row r="188" spans="1:14" ht="12.75" customHeight="1">
      <c r="A188" s="13">
        <f aca="true" t="shared" si="41" ref="A188:A203">TRUNC((17.3-B188)^1.81*23,0)/2</f>
        <v>428</v>
      </c>
      <c r="B188" s="11">
        <v>9.92</v>
      </c>
      <c r="C188" s="13">
        <f t="shared" si="34"/>
        <v>342</v>
      </c>
      <c r="D188" s="9">
        <v>10.775</v>
      </c>
      <c r="E188" s="13">
        <f t="shared" si="35"/>
        <v>273</v>
      </c>
      <c r="F188" s="9">
        <v>11.535</v>
      </c>
      <c r="G188" s="13">
        <f t="shared" si="36"/>
        <v>206</v>
      </c>
      <c r="H188" s="9">
        <v>12.371</v>
      </c>
      <c r="I188" s="13">
        <f t="shared" si="37"/>
        <v>138</v>
      </c>
      <c r="J188" s="9">
        <v>13.34</v>
      </c>
      <c r="K188" s="13">
        <f t="shared" si="38"/>
        <v>77</v>
      </c>
      <c r="L188" s="9">
        <v>14.425999999999998</v>
      </c>
      <c r="M188" s="13">
        <f t="shared" si="39"/>
        <v>18</v>
      </c>
      <c r="N188" s="9">
        <v>15.985</v>
      </c>
    </row>
    <row r="189" spans="1:14" ht="12.75" customHeight="1">
      <c r="A189" s="13">
        <f t="shared" si="41"/>
        <v>426</v>
      </c>
      <c r="B189" s="11">
        <v>9.94</v>
      </c>
      <c r="C189" s="13">
        <f t="shared" si="34"/>
        <v>341</v>
      </c>
      <c r="D189" s="9">
        <v>10.79</v>
      </c>
      <c r="E189" s="13">
        <f t="shared" si="35"/>
        <v>272</v>
      </c>
      <c r="F189" s="9">
        <v>11.55</v>
      </c>
      <c r="G189" s="13">
        <f t="shared" si="36"/>
        <v>205</v>
      </c>
      <c r="H189" s="9">
        <v>12.388</v>
      </c>
      <c r="I189" s="13">
        <f t="shared" si="37"/>
        <v>137</v>
      </c>
      <c r="J189" s="9">
        <v>13.36</v>
      </c>
      <c r="K189" s="13">
        <f t="shared" si="38"/>
        <v>76</v>
      </c>
      <c r="L189" s="9">
        <v>14.447999999999999</v>
      </c>
      <c r="M189" s="13">
        <f t="shared" si="39"/>
        <v>17</v>
      </c>
      <c r="N189" s="9">
        <v>16.02</v>
      </c>
    </row>
    <row r="190" spans="1:14" ht="12.75" customHeight="1">
      <c r="A190" s="13">
        <f t="shared" si="41"/>
        <v>424</v>
      </c>
      <c r="B190" s="11">
        <v>9.96</v>
      </c>
      <c r="C190" s="13">
        <f t="shared" si="34"/>
        <v>339</v>
      </c>
      <c r="D190" s="9">
        <v>10.805</v>
      </c>
      <c r="E190" s="13">
        <f t="shared" si="35"/>
        <v>271</v>
      </c>
      <c r="F190" s="9">
        <v>11.565</v>
      </c>
      <c r="G190" s="13">
        <f t="shared" si="36"/>
        <v>203</v>
      </c>
      <c r="H190" s="9">
        <v>12.405</v>
      </c>
      <c r="I190" s="13">
        <f t="shared" si="37"/>
        <v>136</v>
      </c>
      <c r="J190" s="9">
        <v>13.38</v>
      </c>
      <c r="K190" s="13">
        <f t="shared" si="38"/>
        <v>75</v>
      </c>
      <c r="L190" s="9">
        <v>14.47</v>
      </c>
      <c r="M190" s="13">
        <f t="shared" si="39"/>
        <v>17</v>
      </c>
      <c r="N190" s="9">
        <v>16.055</v>
      </c>
    </row>
    <row r="191" spans="1:14" ht="12.75" customHeight="1">
      <c r="A191" s="13">
        <f t="shared" si="41"/>
        <v>422</v>
      </c>
      <c r="B191" s="11">
        <v>9.98</v>
      </c>
      <c r="C191" s="13">
        <f t="shared" si="34"/>
        <v>338</v>
      </c>
      <c r="D191" s="9">
        <v>10.82</v>
      </c>
      <c r="E191" s="13">
        <f t="shared" si="35"/>
        <v>270</v>
      </c>
      <c r="F191" s="9">
        <v>11.58</v>
      </c>
      <c r="G191" s="13">
        <f t="shared" si="36"/>
        <v>202</v>
      </c>
      <c r="H191" s="9">
        <v>12.422</v>
      </c>
      <c r="I191" s="13">
        <f t="shared" si="37"/>
        <v>135</v>
      </c>
      <c r="J191" s="9">
        <v>13.4</v>
      </c>
      <c r="K191" s="13">
        <f t="shared" si="38"/>
        <v>74</v>
      </c>
      <c r="L191" s="9">
        <v>14.491999999999999</v>
      </c>
      <c r="M191" s="13">
        <f t="shared" si="39"/>
        <v>16</v>
      </c>
      <c r="N191" s="9">
        <v>16.09</v>
      </c>
    </row>
    <row r="192" spans="1:14" ht="12.75" customHeight="1">
      <c r="A192" s="13">
        <f t="shared" si="41"/>
        <v>420</v>
      </c>
      <c r="B192" s="11">
        <v>10</v>
      </c>
      <c r="C192" s="13">
        <f t="shared" si="34"/>
        <v>337</v>
      </c>
      <c r="D192" s="9">
        <v>10.835</v>
      </c>
      <c r="E192" s="13">
        <f t="shared" si="35"/>
        <v>268</v>
      </c>
      <c r="F192" s="9">
        <v>11.595</v>
      </c>
      <c r="G192" s="13">
        <f t="shared" si="36"/>
        <v>201</v>
      </c>
      <c r="H192" s="9">
        <v>12.439</v>
      </c>
      <c r="I192" s="13">
        <f t="shared" si="37"/>
        <v>133</v>
      </c>
      <c r="J192" s="9">
        <v>13.42</v>
      </c>
      <c r="K192" s="13">
        <f t="shared" si="38"/>
        <v>73</v>
      </c>
      <c r="L192" s="9">
        <v>14.514</v>
      </c>
      <c r="M192" s="13">
        <f t="shared" si="39"/>
        <v>15</v>
      </c>
      <c r="N192" s="9">
        <v>16.125</v>
      </c>
    </row>
    <row r="193" spans="1:14" ht="12.75" customHeight="1">
      <c r="A193" s="13">
        <f t="shared" si="41"/>
        <v>417.5</v>
      </c>
      <c r="B193" s="11">
        <v>10.02</v>
      </c>
      <c r="C193" s="13">
        <f t="shared" si="34"/>
        <v>335</v>
      </c>
      <c r="D193" s="9">
        <v>10.85</v>
      </c>
      <c r="E193" s="13">
        <f t="shared" si="35"/>
        <v>267</v>
      </c>
      <c r="F193" s="9">
        <v>11.61</v>
      </c>
      <c r="G193" s="13">
        <f t="shared" si="36"/>
        <v>199</v>
      </c>
      <c r="H193" s="9">
        <v>12.456000000000001</v>
      </c>
      <c r="I193" s="13">
        <f t="shared" si="37"/>
        <v>132</v>
      </c>
      <c r="J193" s="9">
        <v>13.44</v>
      </c>
      <c r="K193" s="13">
        <f t="shared" si="38"/>
        <v>72</v>
      </c>
      <c r="L193" s="9">
        <v>14.536</v>
      </c>
      <c r="M193" s="13">
        <f t="shared" si="39"/>
        <v>14</v>
      </c>
      <c r="N193" s="9">
        <v>16.165</v>
      </c>
    </row>
    <row r="194" spans="1:14" ht="12.75" customHeight="1">
      <c r="A194" s="13">
        <f t="shared" si="41"/>
        <v>415.5</v>
      </c>
      <c r="B194" s="11">
        <v>10.04</v>
      </c>
      <c r="C194" s="13">
        <f t="shared" si="34"/>
        <v>334</v>
      </c>
      <c r="D194" s="9">
        <v>10.865</v>
      </c>
      <c r="E194" s="13">
        <f t="shared" si="35"/>
        <v>266</v>
      </c>
      <c r="F194" s="9">
        <v>11.625</v>
      </c>
      <c r="G194" s="13">
        <f t="shared" si="36"/>
        <v>198</v>
      </c>
      <c r="H194" s="9">
        <v>12.473</v>
      </c>
      <c r="I194" s="13">
        <f t="shared" si="37"/>
        <v>131</v>
      </c>
      <c r="J194" s="9">
        <v>13.46</v>
      </c>
      <c r="K194" s="13">
        <f t="shared" si="38"/>
        <v>71</v>
      </c>
      <c r="L194" s="9">
        <v>14.558</v>
      </c>
      <c r="M194" s="13">
        <f t="shared" si="39"/>
        <v>13</v>
      </c>
      <c r="N194" s="9">
        <v>16.225</v>
      </c>
    </row>
    <row r="195" spans="1:14" ht="12.75" customHeight="1">
      <c r="A195" s="13">
        <f t="shared" si="41"/>
        <v>413.5</v>
      </c>
      <c r="B195" s="11">
        <v>10.06</v>
      </c>
      <c r="C195" s="13">
        <f t="shared" si="34"/>
        <v>332</v>
      </c>
      <c r="D195" s="9">
        <v>10.88</v>
      </c>
      <c r="E195" s="13">
        <f t="shared" si="35"/>
        <v>265</v>
      </c>
      <c r="F195" s="9">
        <v>11.64</v>
      </c>
      <c r="G195" s="13">
        <f t="shared" si="36"/>
        <v>197</v>
      </c>
      <c r="H195" s="9">
        <v>12.49</v>
      </c>
      <c r="I195" s="13">
        <f t="shared" si="37"/>
        <v>130</v>
      </c>
      <c r="J195" s="9">
        <v>13.48</v>
      </c>
      <c r="K195" s="13">
        <f t="shared" si="38"/>
        <v>70</v>
      </c>
      <c r="L195" s="9">
        <v>14.58</v>
      </c>
      <c r="M195" s="13">
        <f t="shared" si="39"/>
        <v>11</v>
      </c>
      <c r="N195" s="9">
        <v>16.285</v>
      </c>
    </row>
    <row r="196" spans="1:14" ht="12.75" customHeight="1">
      <c r="A196" s="13">
        <f t="shared" si="41"/>
        <v>411.5</v>
      </c>
      <c r="B196" s="11">
        <v>10.08</v>
      </c>
      <c r="C196" s="13">
        <f t="shared" si="34"/>
        <v>331</v>
      </c>
      <c r="D196" s="9">
        <v>10.895</v>
      </c>
      <c r="E196" s="13">
        <f t="shared" si="35"/>
        <v>263</v>
      </c>
      <c r="F196" s="9">
        <v>11.655</v>
      </c>
      <c r="G196" s="13">
        <f t="shared" si="36"/>
        <v>196</v>
      </c>
      <c r="H196" s="9">
        <v>12.507000000000001</v>
      </c>
      <c r="I196" s="13">
        <f t="shared" si="37"/>
        <v>128</v>
      </c>
      <c r="J196" s="9">
        <v>13.5</v>
      </c>
      <c r="K196" s="13">
        <f t="shared" si="38"/>
        <v>69</v>
      </c>
      <c r="L196" s="9">
        <v>14.601999999999999</v>
      </c>
      <c r="M196" s="13">
        <f t="shared" si="39"/>
        <v>10</v>
      </c>
      <c r="N196" s="9">
        <v>16.345</v>
      </c>
    </row>
    <row r="197" spans="1:14" ht="12.75" customHeight="1">
      <c r="A197" s="13">
        <f t="shared" si="41"/>
        <v>409.5</v>
      </c>
      <c r="B197" s="11">
        <v>10.1</v>
      </c>
      <c r="C197" s="13">
        <f t="shared" si="34"/>
        <v>330</v>
      </c>
      <c r="D197" s="9">
        <v>10.91</v>
      </c>
      <c r="E197" s="13">
        <f t="shared" si="35"/>
        <v>262</v>
      </c>
      <c r="F197" s="9">
        <v>11.67</v>
      </c>
      <c r="G197" s="13">
        <f t="shared" si="36"/>
        <v>194</v>
      </c>
      <c r="H197" s="9">
        <v>12.524000000000001</v>
      </c>
      <c r="I197" s="13">
        <f t="shared" si="37"/>
        <v>127</v>
      </c>
      <c r="J197" s="9">
        <v>13.52</v>
      </c>
      <c r="K197" s="13">
        <f t="shared" si="38"/>
        <v>68</v>
      </c>
      <c r="L197" s="9">
        <v>14.623999999999999</v>
      </c>
      <c r="M197" s="13">
        <f t="shared" si="39"/>
        <v>9</v>
      </c>
      <c r="N197" s="9">
        <v>16.405</v>
      </c>
    </row>
    <row r="198" spans="1:14" ht="12.75" customHeight="1">
      <c r="A198" s="13">
        <f t="shared" si="41"/>
        <v>407.5</v>
      </c>
      <c r="B198" s="11">
        <v>10.12</v>
      </c>
      <c r="C198" s="13">
        <f t="shared" si="34"/>
        <v>328</v>
      </c>
      <c r="D198" s="9">
        <v>10.925</v>
      </c>
      <c r="E198" s="13">
        <f t="shared" si="35"/>
        <v>261</v>
      </c>
      <c r="F198" s="9">
        <v>11.685</v>
      </c>
      <c r="G198" s="13">
        <f t="shared" si="36"/>
        <v>193</v>
      </c>
      <c r="H198" s="9">
        <v>12.541</v>
      </c>
      <c r="I198" s="13">
        <f t="shared" si="37"/>
        <v>126</v>
      </c>
      <c r="J198" s="9">
        <v>13.54</v>
      </c>
      <c r="K198" s="13">
        <f t="shared" si="38"/>
        <v>67</v>
      </c>
      <c r="L198" s="9">
        <v>14.645999999999999</v>
      </c>
      <c r="M198" s="13">
        <f t="shared" si="39"/>
        <v>8</v>
      </c>
      <c r="N198" s="9">
        <v>16.465</v>
      </c>
    </row>
    <row r="199" spans="1:14" ht="12.75" customHeight="1">
      <c r="A199" s="13">
        <f t="shared" si="41"/>
        <v>405.5</v>
      </c>
      <c r="B199" s="11">
        <v>10.14</v>
      </c>
      <c r="C199" s="13">
        <f t="shared" si="34"/>
        <v>327</v>
      </c>
      <c r="D199" s="9">
        <v>10.94</v>
      </c>
      <c r="E199" s="13">
        <f t="shared" si="35"/>
        <v>259</v>
      </c>
      <c r="F199" s="9">
        <v>11.7</v>
      </c>
      <c r="G199" s="13">
        <f t="shared" si="36"/>
        <v>192</v>
      </c>
      <c r="H199" s="9">
        <v>12.558</v>
      </c>
      <c r="I199" s="13">
        <f t="shared" si="37"/>
        <v>125</v>
      </c>
      <c r="J199" s="9">
        <v>13.56</v>
      </c>
      <c r="K199" s="13">
        <f t="shared" si="38"/>
        <v>66</v>
      </c>
      <c r="L199" s="9">
        <v>14.668</v>
      </c>
      <c r="M199" s="13">
        <f t="shared" si="39"/>
        <v>7</v>
      </c>
      <c r="N199" s="9">
        <v>16.525</v>
      </c>
    </row>
    <row r="200" spans="1:14" ht="12.75" customHeight="1">
      <c r="A200" s="13">
        <f t="shared" si="41"/>
        <v>403.5</v>
      </c>
      <c r="B200" s="11">
        <v>10.16</v>
      </c>
      <c r="C200" s="13">
        <f t="shared" si="34"/>
        <v>325</v>
      </c>
      <c r="D200" s="9">
        <v>10.955</v>
      </c>
      <c r="E200" s="13">
        <f t="shared" si="35"/>
        <v>258</v>
      </c>
      <c r="F200" s="9">
        <v>11.715</v>
      </c>
      <c r="G200" s="13">
        <f t="shared" si="36"/>
        <v>191</v>
      </c>
      <c r="H200" s="9">
        <v>12.575</v>
      </c>
      <c r="I200" s="13">
        <f t="shared" si="37"/>
        <v>123</v>
      </c>
      <c r="J200" s="9">
        <v>13.58</v>
      </c>
      <c r="K200" s="13">
        <f t="shared" si="38"/>
        <v>65</v>
      </c>
      <c r="L200" s="9">
        <v>14.69</v>
      </c>
      <c r="M200" s="13">
        <f t="shared" si="39"/>
        <v>6</v>
      </c>
      <c r="N200" s="9">
        <v>16.585</v>
      </c>
    </row>
    <row r="201" spans="1:14" ht="12.75" customHeight="1">
      <c r="A201" s="13">
        <f t="shared" si="41"/>
        <v>401.5</v>
      </c>
      <c r="B201" s="11">
        <v>10.18</v>
      </c>
      <c r="C201" s="13">
        <f t="shared" si="34"/>
        <v>324</v>
      </c>
      <c r="D201" s="9">
        <v>10.97</v>
      </c>
      <c r="E201" s="13">
        <f t="shared" si="35"/>
        <v>257</v>
      </c>
      <c r="F201" s="9">
        <v>11.73</v>
      </c>
      <c r="G201" s="13">
        <f t="shared" si="36"/>
        <v>189</v>
      </c>
      <c r="H201" s="9">
        <v>12.592</v>
      </c>
      <c r="I201" s="13">
        <f t="shared" si="37"/>
        <v>122</v>
      </c>
      <c r="J201" s="9">
        <v>13.6</v>
      </c>
      <c r="K201" s="13">
        <f t="shared" si="38"/>
        <v>64</v>
      </c>
      <c r="L201" s="9">
        <v>14.712</v>
      </c>
      <c r="M201" s="13">
        <f t="shared" si="39"/>
        <v>5</v>
      </c>
      <c r="N201" s="9">
        <v>16.645</v>
      </c>
    </row>
    <row r="202" spans="1:14" ht="12.75" customHeight="1">
      <c r="A202" s="13">
        <f t="shared" si="41"/>
        <v>399</v>
      </c>
      <c r="B202" s="11">
        <v>10.2</v>
      </c>
      <c r="C202" s="13">
        <f t="shared" si="34"/>
        <v>323</v>
      </c>
      <c r="D202" s="9">
        <v>10.985</v>
      </c>
      <c r="E202" s="13">
        <f t="shared" si="35"/>
        <v>256</v>
      </c>
      <c r="F202" s="9">
        <v>11.745</v>
      </c>
      <c r="G202" s="13">
        <f t="shared" si="36"/>
        <v>188</v>
      </c>
      <c r="H202" s="9">
        <v>12.609</v>
      </c>
      <c r="I202" s="13">
        <f t="shared" si="37"/>
        <v>121</v>
      </c>
      <c r="J202" s="9">
        <v>13.62</v>
      </c>
      <c r="K202" s="13">
        <f t="shared" si="38"/>
        <v>63</v>
      </c>
      <c r="L202" s="9">
        <v>14.734</v>
      </c>
      <c r="M202" s="13">
        <f t="shared" si="39"/>
        <v>4</v>
      </c>
      <c r="N202" s="9">
        <v>16.705</v>
      </c>
    </row>
    <row r="203" spans="1:14" ht="12.75" customHeight="1">
      <c r="A203" s="13">
        <f t="shared" si="41"/>
        <v>397</v>
      </c>
      <c r="B203" s="11">
        <v>10.22</v>
      </c>
      <c r="C203" s="13">
        <f t="shared" si="34"/>
        <v>321</v>
      </c>
      <c r="D203" s="9">
        <v>11</v>
      </c>
      <c r="E203" s="13">
        <f t="shared" si="35"/>
        <v>254</v>
      </c>
      <c r="F203" s="9">
        <v>11.76</v>
      </c>
      <c r="G203" s="13">
        <f t="shared" si="36"/>
        <v>187</v>
      </c>
      <c r="H203" s="9">
        <v>12.626000000000001</v>
      </c>
      <c r="I203" s="13">
        <f t="shared" si="37"/>
        <v>120</v>
      </c>
      <c r="J203" s="9">
        <v>13.64</v>
      </c>
      <c r="K203" s="13">
        <f t="shared" si="38"/>
        <v>62</v>
      </c>
      <c r="L203" s="9">
        <v>14.756</v>
      </c>
      <c r="M203" s="13">
        <f t="shared" si="39"/>
        <v>3</v>
      </c>
      <c r="N203" s="9">
        <v>16.8</v>
      </c>
    </row>
    <row r="204" spans="1:14" ht="12.75" customHeight="1">
      <c r="A204" s="13">
        <f>TRUNC((17.3-B204)^1.81*23,0)/2</f>
        <v>395</v>
      </c>
      <c r="B204" s="11">
        <v>10.24</v>
      </c>
      <c r="C204" s="13">
        <f t="shared" si="34"/>
        <v>320</v>
      </c>
      <c r="D204" s="9">
        <v>11.015</v>
      </c>
      <c r="E204" s="13">
        <f t="shared" si="35"/>
        <v>253</v>
      </c>
      <c r="F204" s="9">
        <v>11.775</v>
      </c>
      <c r="G204" s="13">
        <f t="shared" si="36"/>
        <v>186</v>
      </c>
      <c r="H204" s="9">
        <v>12.643</v>
      </c>
      <c r="I204" s="13">
        <f t="shared" si="37"/>
        <v>119</v>
      </c>
      <c r="J204" s="9">
        <v>13.66</v>
      </c>
      <c r="K204" s="13">
        <f t="shared" si="38"/>
        <v>61</v>
      </c>
      <c r="L204" s="9">
        <v>14.777999999999999</v>
      </c>
      <c r="M204" s="13">
        <f t="shared" si="39"/>
        <v>2</v>
      </c>
      <c r="N204" s="9">
        <v>16.88</v>
      </c>
    </row>
    <row r="205" spans="1:14" ht="12.75" customHeight="1">
      <c r="A205" s="13">
        <f>TRUNC((17.3-B205)^1.81*23,0)/2</f>
        <v>393</v>
      </c>
      <c r="B205" s="11">
        <v>10.26</v>
      </c>
      <c r="C205" s="13">
        <f t="shared" si="34"/>
        <v>318</v>
      </c>
      <c r="D205" s="9">
        <v>11.03</v>
      </c>
      <c r="E205" s="13">
        <f t="shared" si="35"/>
        <v>252</v>
      </c>
      <c r="F205" s="9">
        <v>11.79</v>
      </c>
      <c r="G205" s="13">
        <f t="shared" si="36"/>
        <v>184</v>
      </c>
      <c r="H205" s="9">
        <v>12.66</v>
      </c>
      <c r="I205" s="13">
        <f t="shared" si="37"/>
        <v>118</v>
      </c>
      <c r="J205" s="9">
        <v>13.68</v>
      </c>
      <c r="K205" s="13">
        <f t="shared" si="38"/>
        <v>60</v>
      </c>
      <c r="L205" s="9">
        <v>14.8</v>
      </c>
      <c r="M205" s="13">
        <f t="shared" si="39"/>
        <v>1</v>
      </c>
      <c r="N205" s="9">
        <v>16.98</v>
      </c>
    </row>
    <row r="206" spans="1:12" ht="33" customHeight="1">
      <c r="A206" s="61" t="s">
        <v>13</v>
      </c>
      <c r="B206" s="2"/>
      <c r="C206" s="3"/>
      <c r="D206" s="2"/>
      <c r="E206" s="4"/>
      <c r="F206" s="2"/>
      <c r="G206" s="3"/>
      <c r="H206" s="2"/>
      <c r="I206" s="3"/>
      <c r="J206" s="2"/>
      <c r="K206" s="3"/>
      <c r="L206" s="2"/>
    </row>
    <row r="207" spans="1:14" ht="15" customHeight="1">
      <c r="A207" s="7" t="s">
        <v>9</v>
      </c>
      <c r="B207" s="8" t="s">
        <v>10</v>
      </c>
      <c r="C207" s="7" t="s">
        <v>9</v>
      </c>
      <c r="D207" s="8" t="s">
        <v>10</v>
      </c>
      <c r="E207" s="7" t="s">
        <v>9</v>
      </c>
      <c r="F207" s="8" t="s">
        <v>10</v>
      </c>
      <c r="G207" s="7" t="s">
        <v>9</v>
      </c>
      <c r="H207" s="8" t="s">
        <v>10</v>
      </c>
      <c r="I207" s="7" t="s">
        <v>9</v>
      </c>
      <c r="J207" s="8" t="s">
        <v>10</v>
      </c>
      <c r="K207" s="7" t="s">
        <v>9</v>
      </c>
      <c r="L207" s="8" t="s">
        <v>10</v>
      </c>
      <c r="M207" s="7" t="s">
        <v>9</v>
      </c>
      <c r="N207" s="8" t="s">
        <v>10</v>
      </c>
    </row>
    <row r="208" spans="1:14" ht="15" customHeight="1">
      <c r="A208" s="13">
        <f>TRUNC((20.5-B208)^1.81*9.02,0)</f>
        <v>500</v>
      </c>
      <c r="B208" s="11">
        <v>11.3</v>
      </c>
      <c r="C208" s="13">
        <f>TRUNC((20.5-D208)^1.81*9.02,0)</f>
        <v>415</v>
      </c>
      <c r="D208" s="9">
        <v>12.2</v>
      </c>
      <c r="E208" s="13">
        <f>TRUNC((20.5-F208)^1.81*9.02,0)</f>
        <v>337</v>
      </c>
      <c r="F208" s="9">
        <v>13.1</v>
      </c>
      <c r="G208" s="13">
        <f>TRUNC((20.5-H208)^1.81*9.02,0)</f>
        <v>267</v>
      </c>
      <c r="H208" s="9">
        <v>14</v>
      </c>
      <c r="I208" s="13">
        <f>TRUNC((20.5-J208)^1.81*9.02,0)</f>
        <v>203</v>
      </c>
      <c r="J208" s="9">
        <v>14.9</v>
      </c>
      <c r="K208" s="13">
        <f>TRUNC((20.5-L208)^1.81*9.02,0)</f>
        <v>148</v>
      </c>
      <c r="L208" s="9">
        <v>15.8</v>
      </c>
      <c r="M208" s="13">
        <f>TRUNC((20.5-N208)^1.81*9.02,0)</f>
        <v>80</v>
      </c>
      <c r="N208" s="9">
        <v>17.14</v>
      </c>
    </row>
    <row r="209" spans="1:14" ht="15" customHeight="1">
      <c r="A209" s="13">
        <f aca="true" t="shared" si="42" ref="A209:A224">TRUNC((20.5-B209)^1.81*18,0)/2</f>
        <v>497.5</v>
      </c>
      <c r="B209" s="11">
        <v>11.32</v>
      </c>
      <c r="C209" s="13">
        <f aca="true" t="shared" si="43" ref="C209:C252">TRUNC((20.5-D209)^1.81*9.02,0)</f>
        <v>413</v>
      </c>
      <c r="D209" s="9">
        <v>12.22</v>
      </c>
      <c r="E209" s="13">
        <f aca="true" t="shared" si="44" ref="E209:E252">TRUNC((20.5-F209)^1.81*9.02,0)</f>
        <v>336</v>
      </c>
      <c r="F209" s="9">
        <v>13.12</v>
      </c>
      <c r="G209" s="13">
        <f aca="true" t="shared" si="45" ref="G209:G252">TRUNC((20.5-H209)^1.81*9.02,0)</f>
        <v>265</v>
      </c>
      <c r="H209" s="9">
        <v>14.02</v>
      </c>
      <c r="I209" s="13">
        <f aca="true" t="shared" si="46" ref="I209:I252">TRUNC((20.5-J209)^1.81*9.02,0)</f>
        <v>202</v>
      </c>
      <c r="J209" s="9">
        <v>14.92</v>
      </c>
      <c r="K209" s="13">
        <f aca="true" t="shared" si="47" ref="K209:K252">TRUNC((20.5-L209)^1.81*9.02,0)</f>
        <v>146</v>
      </c>
      <c r="L209" s="9">
        <v>15.83</v>
      </c>
      <c r="M209" s="13">
        <f aca="true" t="shared" si="48" ref="M209:M251">TRUNC((20.5-N209)^1.81*9.02,0)</f>
        <v>78</v>
      </c>
      <c r="N209" s="9">
        <v>17.195</v>
      </c>
    </row>
    <row r="210" spans="1:14" ht="15" customHeight="1">
      <c r="A210" s="13">
        <f t="shared" si="42"/>
        <v>495.5</v>
      </c>
      <c r="B210" s="11">
        <v>11.34</v>
      </c>
      <c r="C210" s="13">
        <f t="shared" si="43"/>
        <v>412</v>
      </c>
      <c r="D210" s="9">
        <v>12.24</v>
      </c>
      <c r="E210" s="13">
        <f t="shared" si="44"/>
        <v>334</v>
      </c>
      <c r="F210" s="9">
        <v>13.14</v>
      </c>
      <c r="G210" s="13">
        <f t="shared" si="45"/>
        <v>264</v>
      </c>
      <c r="H210" s="9">
        <v>14.04</v>
      </c>
      <c r="I210" s="13">
        <f t="shared" si="46"/>
        <v>201</v>
      </c>
      <c r="J210" s="9">
        <v>14.94</v>
      </c>
      <c r="K210" s="13">
        <f t="shared" si="47"/>
        <v>145</v>
      </c>
      <c r="L210" s="9">
        <v>15.86</v>
      </c>
      <c r="M210" s="13">
        <f t="shared" si="48"/>
        <v>75</v>
      </c>
      <c r="N210" s="9">
        <v>17.26</v>
      </c>
    </row>
    <row r="211" spans="1:14" ht="15" customHeight="1">
      <c r="A211" s="13">
        <f t="shared" si="42"/>
        <v>493.5</v>
      </c>
      <c r="B211" s="11">
        <v>11.36</v>
      </c>
      <c r="C211" s="13">
        <f t="shared" si="43"/>
        <v>410</v>
      </c>
      <c r="D211" s="9">
        <v>12.26</v>
      </c>
      <c r="E211" s="13">
        <f t="shared" si="44"/>
        <v>332</v>
      </c>
      <c r="F211" s="9">
        <v>13.16</v>
      </c>
      <c r="G211" s="13">
        <f t="shared" si="45"/>
        <v>262</v>
      </c>
      <c r="H211" s="9">
        <v>14.06</v>
      </c>
      <c r="I211" s="13">
        <f t="shared" si="46"/>
        <v>199</v>
      </c>
      <c r="J211" s="9">
        <v>14.96</v>
      </c>
      <c r="K211" s="13">
        <f t="shared" si="47"/>
        <v>143</v>
      </c>
      <c r="L211" s="9">
        <v>15.89</v>
      </c>
      <c r="M211" s="13">
        <f t="shared" si="48"/>
        <v>73</v>
      </c>
      <c r="N211" s="9">
        <v>17.325</v>
      </c>
    </row>
    <row r="212" spans="1:14" ht="15" customHeight="1">
      <c r="A212" s="13">
        <f t="shared" si="42"/>
        <v>491.5</v>
      </c>
      <c r="B212" s="11">
        <v>11.38</v>
      </c>
      <c r="C212" s="13">
        <f t="shared" si="43"/>
        <v>408</v>
      </c>
      <c r="D212" s="9">
        <v>12.28</v>
      </c>
      <c r="E212" s="13">
        <f t="shared" si="44"/>
        <v>331</v>
      </c>
      <c r="F212" s="9">
        <v>13.18</v>
      </c>
      <c r="G212" s="13">
        <f t="shared" si="45"/>
        <v>261</v>
      </c>
      <c r="H212" s="9">
        <v>14.08</v>
      </c>
      <c r="I212" s="13">
        <f t="shared" si="46"/>
        <v>198</v>
      </c>
      <c r="J212" s="9">
        <v>14.98</v>
      </c>
      <c r="K212" s="13">
        <f t="shared" si="47"/>
        <v>141</v>
      </c>
      <c r="L212" s="9">
        <v>15.92</v>
      </c>
      <c r="M212" s="13">
        <f t="shared" si="48"/>
        <v>70</v>
      </c>
      <c r="N212" s="9">
        <v>17.39</v>
      </c>
    </row>
    <row r="213" spans="1:14" ht="15" customHeight="1">
      <c r="A213" s="13">
        <f t="shared" si="42"/>
        <v>489.5</v>
      </c>
      <c r="B213" s="11">
        <v>11.4</v>
      </c>
      <c r="C213" s="13">
        <f t="shared" si="43"/>
        <v>406</v>
      </c>
      <c r="D213" s="9">
        <v>12.3</v>
      </c>
      <c r="E213" s="13">
        <f t="shared" si="44"/>
        <v>329</v>
      </c>
      <c r="F213" s="9">
        <v>13.2</v>
      </c>
      <c r="G213" s="13">
        <f t="shared" si="45"/>
        <v>259</v>
      </c>
      <c r="H213" s="9">
        <v>14.1</v>
      </c>
      <c r="I213" s="13">
        <f t="shared" si="46"/>
        <v>197</v>
      </c>
      <c r="J213" s="9">
        <v>15</v>
      </c>
      <c r="K213" s="13">
        <f t="shared" si="47"/>
        <v>140</v>
      </c>
      <c r="L213" s="9">
        <v>15.95</v>
      </c>
      <c r="M213" s="13">
        <f t="shared" si="48"/>
        <v>67</v>
      </c>
      <c r="N213" s="9">
        <v>17.455</v>
      </c>
    </row>
    <row r="214" spans="1:14" ht="15" customHeight="1">
      <c r="A214" s="13">
        <f t="shared" si="42"/>
        <v>487.5</v>
      </c>
      <c r="B214" s="11">
        <v>11.42</v>
      </c>
      <c r="C214" s="13">
        <f t="shared" si="43"/>
        <v>404</v>
      </c>
      <c r="D214" s="9">
        <v>12.32</v>
      </c>
      <c r="E214" s="13">
        <f t="shared" si="44"/>
        <v>327</v>
      </c>
      <c r="F214" s="9">
        <v>13.22</v>
      </c>
      <c r="G214" s="13">
        <f t="shared" si="45"/>
        <v>258</v>
      </c>
      <c r="H214" s="9">
        <v>14.12</v>
      </c>
      <c r="I214" s="13">
        <f t="shared" si="46"/>
        <v>196</v>
      </c>
      <c r="J214" s="9">
        <v>15.02</v>
      </c>
      <c r="K214" s="13">
        <f t="shared" si="47"/>
        <v>138</v>
      </c>
      <c r="L214" s="9">
        <v>15.98</v>
      </c>
      <c r="M214" s="13">
        <f t="shared" si="48"/>
        <v>65</v>
      </c>
      <c r="N214" s="9">
        <v>17.52</v>
      </c>
    </row>
    <row r="215" spans="1:14" ht="15" customHeight="1">
      <c r="A215" s="13">
        <f t="shared" si="42"/>
        <v>486</v>
      </c>
      <c r="B215" s="11">
        <v>11.44</v>
      </c>
      <c r="C215" s="13">
        <f t="shared" si="43"/>
        <v>403</v>
      </c>
      <c r="D215" s="9">
        <v>12.34</v>
      </c>
      <c r="E215" s="13">
        <f t="shared" si="44"/>
        <v>326</v>
      </c>
      <c r="F215" s="9">
        <v>13.24</v>
      </c>
      <c r="G215" s="13">
        <f t="shared" si="45"/>
        <v>256</v>
      </c>
      <c r="H215" s="9">
        <v>14.14</v>
      </c>
      <c r="I215" s="13">
        <f t="shared" si="46"/>
        <v>194</v>
      </c>
      <c r="J215" s="9">
        <v>15.04</v>
      </c>
      <c r="K215" s="13">
        <f t="shared" si="47"/>
        <v>136</v>
      </c>
      <c r="L215" s="9">
        <v>16.01</v>
      </c>
      <c r="M215" s="13">
        <f t="shared" si="48"/>
        <v>62</v>
      </c>
      <c r="N215" s="9">
        <v>17.585</v>
      </c>
    </row>
    <row r="216" spans="1:14" ht="15" customHeight="1">
      <c r="A216" s="13">
        <f t="shared" si="42"/>
        <v>484</v>
      </c>
      <c r="B216" s="11">
        <v>11.46</v>
      </c>
      <c r="C216" s="13">
        <f t="shared" si="43"/>
        <v>401</v>
      </c>
      <c r="D216" s="9">
        <v>12.36</v>
      </c>
      <c r="E216" s="13">
        <f t="shared" si="44"/>
        <v>324</v>
      </c>
      <c r="F216" s="9">
        <v>13.26</v>
      </c>
      <c r="G216" s="13">
        <f t="shared" si="45"/>
        <v>255</v>
      </c>
      <c r="H216" s="9">
        <v>14.16</v>
      </c>
      <c r="I216" s="13">
        <f t="shared" si="46"/>
        <v>193</v>
      </c>
      <c r="J216" s="9">
        <v>15.06</v>
      </c>
      <c r="K216" s="13">
        <f t="shared" si="47"/>
        <v>135</v>
      </c>
      <c r="L216" s="9">
        <v>16.04</v>
      </c>
      <c r="M216" s="13">
        <f t="shared" si="48"/>
        <v>60</v>
      </c>
      <c r="N216" s="9">
        <v>17.65</v>
      </c>
    </row>
    <row r="217" spans="1:14" ht="15" customHeight="1">
      <c r="A217" s="13">
        <f t="shared" si="42"/>
        <v>482</v>
      </c>
      <c r="B217" s="11">
        <v>11.48</v>
      </c>
      <c r="C217" s="13">
        <f t="shared" si="43"/>
        <v>399</v>
      </c>
      <c r="D217" s="9">
        <v>12.38</v>
      </c>
      <c r="E217" s="13">
        <f t="shared" si="44"/>
        <v>322</v>
      </c>
      <c r="F217" s="9">
        <v>13.28</v>
      </c>
      <c r="G217" s="13">
        <f t="shared" si="45"/>
        <v>253</v>
      </c>
      <c r="H217" s="9">
        <v>14.18</v>
      </c>
      <c r="I217" s="13">
        <f t="shared" si="46"/>
        <v>192</v>
      </c>
      <c r="J217" s="9">
        <v>15.08</v>
      </c>
      <c r="K217" s="13">
        <f t="shared" si="47"/>
        <v>133</v>
      </c>
      <c r="L217" s="9">
        <v>16.07</v>
      </c>
      <c r="M217" s="13">
        <f t="shared" si="48"/>
        <v>57</v>
      </c>
      <c r="N217" s="9">
        <v>17.715</v>
      </c>
    </row>
    <row r="218" spans="1:14" ht="15" customHeight="1">
      <c r="A218" s="13">
        <f t="shared" si="42"/>
        <v>480</v>
      </c>
      <c r="B218" s="11">
        <v>11.5</v>
      </c>
      <c r="C218" s="13">
        <f t="shared" si="43"/>
        <v>397</v>
      </c>
      <c r="D218" s="9">
        <v>12.4</v>
      </c>
      <c r="E218" s="13">
        <f t="shared" si="44"/>
        <v>321</v>
      </c>
      <c r="F218" s="9">
        <v>13.3</v>
      </c>
      <c r="G218" s="13">
        <f t="shared" si="45"/>
        <v>252</v>
      </c>
      <c r="H218" s="9">
        <v>14.2</v>
      </c>
      <c r="I218" s="13">
        <f t="shared" si="46"/>
        <v>190</v>
      </c>
      <c r="J218" s="9">
        <v>15.1</v>
      </c>
      <c r="K218" s="13">
        <f t="shared" si="47"/>
        <v>131</v>
      </c>
      <c r="L218" s="9">
        <v>16.1</v>
      </c>
      <c r="M218" s="13">
        <f t="shared" si="48"/>
        <v>55</v>
      </c>
      <c r="N218" s="9">
        <v>17.78</v>
      </c>
    </row>
    <row r="219" spans="1:14" ht="15" customHeight="1">
      <c r="A219" s="13">
        <f t="shared" si="42"/>
        <v>478</v>
      </c>
      <c r="B219" s="11">
        <v>11.52</v>
      </c>
      <c r="C219" s="13">
        <f t="shared" si="43"/>
        <v>395</v>
      </c>
      <c r="D219" s="9">
        <v>12.42</v>
      </c>
      <c r="E219" s="13">
        <f t="shared" si="44"/>
        <v>319</v>
      </c>
      <c r="F219" s="9">
        <v>13.32</v>
      </c>
      <c r="G219" s="13">
        <f t="shared" si="45"/>
        <v>250</v>
      </c>
      <c r="H219" s="9">
        <v>14.22</v>
      </c>
      <c r="I219" s="13">
        <f t="shared" si="46"/>
        <v>189</v>
      </c>
      <c r="J219" s="9">
        <v>15.12</v>
      </c>
      <c r="K219" s="13">
        <f t="shared" si="47"/>
        <v>130</v>
      </c>
      <c r="L219" s="9">
        <v>16.13</v>
      </c>
      <c r="M219" s="13">
        <f t="shared" si="48"/>
        <v>52</v>
      </c>
      <c r="N219" s="9">
        <v>17.845</v>
      </c>
    </row>
    <row r="220" spans="1:14" ht="15" customHeight="1">
      <c r="A220" s="13">
        <f t="shared" si="42"/>
        <v>476</v>
      </c>
      <c r="B220" s="11">
        <v>11.54</v>
      </c>
      <c r="C220" s="13">
        <f t="shared" si="43"/>
        <v>394</v>
      </c>
      <c r="D220" s="9">
        <v>12.44</v>
      </c>
      <c r="E220" s="13">
        <f t="shared" si="44"/>
        <v>318</v>
      </c>
      <c r="F220" s="9">
        <v>13.34</v>
      </c>
      <c r="G220" s="13">
        <f t="shared" si="45"/>
        <v>249</v>
      </c>
      <c r="H220" s="9">
        <v>14.24</v>
      </c>
      <c r="I220" s="13">
        <f t="shared" si="46"/>
        <v>188</v>
      </c>
      <c r="J220" s="9">
        <v>15.14</v>
      </c>
      <c r="K220" s="13">
        <f t="shared" si="47"/>
        <v>128</v>
      </c>
      <c r="L220" s="9">
        <v>16.16</v>
      </c>
      <c r="M220" s="13">
        <f t="shared" si="48"/>
        <v>50</v>
      </c>
      <c r="N220" s="9">
        <v>17.91</v>
      </c>
    </row>
    <row r="221" spans="1:14" ht="15" customHeight="1">
      <c r="A221" s="13">
        <f t="shared" si="42"/>
        <v>474</v>
      </c>
      <c r="B221" s="11">
        <v>11.56</v>
      </c>
      <c r="C221" s="13">
        <f t="shared" si="43"/>
        <v>392</v>
      </c>
      <c r="D221" s="9">
        <v>12.46</v>
      </c>
      <c r="E221" s="13">
        <f t="shared" si="44"/>
        <v>316</v>
      </c>
      <c r="F221" s="9">
        <v>13.36</v>
      </c>
      <c r="G221" s="13">
        <f t="shared" si="45"/>
        <v>248</v>
      </c>
      <c r="H221" s="9">
        <v>14.26</v>
      </c>
      <c r="I221" s="13">
        <f t="shared" si="46"/>
        <v>187</v>
      </c>
      <c r="J221" s="9">
        <v>15.16</v>
      </c>
      <c r="K221" s="13">
        <f t="shared" si="47"/>
        <v>126</v>
      </c>
      <c r="L221" s="9">
        <v>16.19</v>
      </c>
      <c r="M221" s="13">
        <f t="shared" si="48"/>
        <v>48</v>
      </c>
      <c r="N221" s="9">
        <v>17.975</v>
      </c>
    </row>
    <row r="222" spans="1:14" ht="15" customHeight="1">
      <c r="A222" s="13">
        <f t="shared" si="42"/>
        <v>472.5</v>
      </c>
      <c r="B222" s="11">
        <v>11.58</v>
      </c>
      <c r="C222" s="13">
        <f t="shared" si="43"/>
        <v>390</v>
      </c>
      <c r="D222" s="9">
        <v>12.48</v>
      </c>
      <c r="E222" s="13">
        <f t="shared" si="44"/>
        <v>314</v>
      </c>
      <c r="F222" s="9">
        <v>13.38</v>
      </c>
      <c r="G222" s="13">
        <f t="shared" si="45"/>
        <v>246</v>
      </c>
      <c r="H222" s="9">
        <v>14.28</v>
      </c>
      <c r="I222" s="13">
        <f t="shared" si="46"/>
        <v>185</v>
      </c>
      <c r="J222" s="9">
        <v>15.18</v>
      </c>
      <c r="K222" s="13">
        <f t="shared" si="47"/>
        <v>125</v>
      </c>
      <c r="L222" s="9">
        <v>16.22</v>
      </c>
      <c r="M222" s="13">
        <f t="shared" si="48"/>
        <v>46</v>
      </c>
      <c r="N222" s="9">
        <v>18.04</v>
      </c>
    </row>
    <row r="223" spans="1:14" ht="15" customHeight="1">
      <c r="A223" s="13">
        <f t="shared" si="42"/>
        <v>470.5</v>
      </c>
      <c r="B223" s="11">
        <v>11.6</v>
      </c>
      <c r="C223" s="13">
        <f t="shared" si="43"/>
        <v>388</v>
      </c>
      <c r="D223" s="9">
        <v>12.5</v>
      </c>
      <c r="E223" s="13">
        <f t="shared" si="44"/>
        <v>313</v>
      </c>
      <c r="F223" s="9">
        <v>13.4</v>
      </c>
      <c r="G223" s="13">
        <f t="shared" si="45"/>
        <v>245</v>
      </c>
      <c r="H223" s="9">
        <v>14.3</v>
      </c>
      <c r="I223" s="13">
        <f t="shared" si="46"/>
        <v>184</v>
      </c>
      <c r="J223" s="9">
        <v>15.2</v>
      </c>
      <c r="K223" s="13">
        <f t="shared" si="47"/>
        <v>123</v>
      </c>
      <c r="L223" s="9">
        <v>16.25</v>
      </c>
      <c r="M223" s="13">
        <f t="shared" si="48"/>
        <v>43</v>
      </c>
      <c r="N223" s="9">
        <v>18.105</v>
      </c>
    </row>
    <row r="224" spans="1:14" ht="15" customHeight="1">
      <c r="A224" s="13">
        <f t="shared" si="42"/>
        <v>468.5</v>
      </c>
      <c r="B224" s="11">
        <v>11.62</v>
      </c>
      <c r="C224" s="13">
        <f t="shared" si="43"/>
        <v>387</v>
      </c>
      <c r="D224" s="9">
        <v>12.52</v>
      </c>
      <c r="E224" s="13">
        <f t="shared" si="44"/>
        <v>311</v>
      </c>
      <c r="F224" s="9">
        <v>13.42</v>
      </c>
      <c r="G224" s="13">
        <f t="shared" si="45"/>
        <v>243</v>
      </c>
      <c r="H224" s="9">
        <v>14.32</v>
      </c>
      <c r="I224" s="13">
        <f t="shared" si="46"/>
        <v>183</v>
      </c>
      <c r="J224" s="9">
        <v>15.22</v>
      </c>
      <c r="K224" s="13">
        <f t="shared" si="47"/>
        <v>122</v>
      </c>
      <c r="L224" s="9">
        <v>16.28</v>
      </c>
      <c r="M224" s="13">
        <f t="shared" si="48"/>
        <v>41</v>
      </c>
      <c r="N224" s="9">
        <v>18.17</v>
      </c>
    </row>
    <row r="225" spans="1:14" ht="15" customHeight="1">
      <c r="A225" s="13">
        <f aca="true" t="shared" si="49" ref="A225:A240">TRUNC((20.5-B225)^1.81*18,0)/2</f>
        <v>466.5</v>
      </c>
      <c r="B225" s="11">
        <v>11.64</v>
      </c>
      <c r="C225" s="13">
        <f t="shared" si="43"/>
        <v>385</v>
      </c>
      <c r="D225" s="9">
        <v>12.54</v>
      </c>
      <c r="E225" s="13">
        <f t="shared" si="44"/>
        <v>310</v>
      </c>
      <c r="F225" s="9">
        <v>13.44</v>
      </c>
      <c r="G225" s="13">
        <f t="shared" si="45"/>
        <v>242</v>
      </c>
      <c r="H225" s="9">
        <v>14.34</v>
      </c>
      <c r="I225" s="13">
        <f t="shared" si="46"/>
        <v>182</v>
      </c>
      <c r="J225" s="9">
        <v>15.24</v>
      </c>
      <c r="K225" s="13">
        <f t="shared" si="47"/>
        <v>120</v>
      </c>
      <c r="L225" s="9">
        <v>16.31</v>
      </c>
      <c r="M225" s="13">
        <f t="shared" si="48"/>
        <v>39</v>
      </c>
      <c r="N225" s="9">
        <v>18.235</v>
      </c>
    </row>
    <row r="226" spans="1:14" ht="15" customHeight="1">
      <c r="A226" s="13">
        <f t="shared" si="49"/>
        <v>464.5</v>
      </c>
      <c r="B226" s="11">
        <v>11.66</v>
      </c>
      <c r="C226" s="13">
        <f t="shared" si="43"/>
        <v>383</v>
      </c>
      <c r="D226" s="9">
        <v>12.56</v>
      </c>
      <c r="E226" s="13">
        <f t="shared" si="44"/>
        <v>308</v>
      </c>
      <c r="F226" s="9">
        <v>13.46</v>
      </c>
      <c r="G226" s="13">
        <f t="shared" si="45"/>
        <v>240</v>
      </c>
      <c r="H226" s="9">
        <v>14.36</v>
      </c>
      <c r="I226" s="13">
        <f t="shared" si="46"/>
        <v>180</v>
      </c>
      <c r="J226" s="9">
        <v>15.26</v>
      </c>
      <c r="K226" s="13">
        <f t="shared" si="47"/>
        <v>119</v>
      </c>
      <c r="L226" s="9">
        <v>16.34</v>
      </c>
      <c r="M226" s="13">
        <f t="shared" si="48"/>
        <v>37</v>
      </c>
      <c r="N226" s="9">
        <v>18.3</v>
      </c>
    </row>
    <row r="227" spans="1:14" ht="15" customHeight="1">
      <c r="A227" s="13">
        <f t="shared" si="49"/>
        <v>462.5</v>
      </c>
      <c r="B227" s="11">
        <v>11.68</v>
      </c>
      <c r="C227" s="13">
        <f t="shared" si="43"/>
        <v>381</v>
      </c>
      <c r="D227" s="9">
        <v>12.58</v>
      </c>
      <c r="E227" s="13">
        <f t="shared" si="44"/>
        <v>306</v>
      </c>
      <c r="F227" s="9">
        <v>13.48</v>
      </c>
      <c r="G227" s="13">
        <f t="shared" si="45"/>
        <v>239</v>
      </c>
      <c r="H227" s="9">
        <v>14.38</v>
      </c>
      <c r="I227" s="13">
        <f t="shared" si="46"/>
        <v>179</v>
      </c>
      <c r="J227" s="9">
        <v>15.28</v>
      </c>
      <c r="K227" s="13">
        <f t="shared" si="47"/>
        <v>117</v>
      </c>
      <c r="L227" s="9">
        <v>16.37</v>
      </c>
      <c r="M227" s="13">
        <f t="shared" si="48"/>
        <v>35</v>
      </c>
      <c r="N227" s="9">
        <v>18.365</v>
      </c>
    </row>
    <row r="228" spans="1:14" ht="15" customHeight="1">
      <c r="A228" s="13">
        <f t="shared" si="49"/>
        <v>461</v>
      </c>
      <c r="B228" s="11">
        <v>11.7</v>
      </c>
      <c r="C228" s="13">
        <f t="shared" si="43"/>
        <v>380</v>
      </c>
      <c r="D228" s="9">
        <v>12.6</v>
      </c>
      <c r="E228" s="13">
        <f t="shared" si="44"/>
        <v>305</v>
      </c>
      <c r="F228" s="9">
        <v>13.5</v>
      </c>
      <c r="G228" s="13">
        <f t="shared" si="45"/>
        <v>238</v>
      </c>
      <c r="H228" s="9">
        <v>14.4</v>
      </c>
      <c r="I228" s="13">
        <f t="shared" si="46"/>
        <v>178</v>
      </c>
      <c r="J228" s="9">
        <v>15.3</v>
      </c>
      <c r="K228" s="13">
        <f t="shared" si="47"/>
        <v>115</v>
      </c>
      <c r="L228" s="9">
        <v>16.4</v>
      </c>
      <c r="M228" s="13">
        <f t="shared" si="48"/>
        <v>33</v>
      </c>
      <c r="N228" s="9">
        <v>18.43</v>
      </c>
    </row>
    <row r="229" spans="1:14" ht="15" customHeight="1">
      <c r="A229" s="13">
        <f t="shared" si="49"/>
        <v>459</v>
      </c>
      <c r="B229" s="11">
        <v>11.72</v>
      </c>
      <c r="C229" s="13">
        <f t="shared" si="43"/>
        <v>378</v>
      </c>
      <c r="D229" s="9">
        <v>12.62</v>
      </c>
      <c r="E229" s="13">
        <f t="shared" si="44"/>
        <v>303</v>
      </c>
      <c r="F229" s="9">
        <v>13.52</v>
      </c>
      <c r="G229" s="13">
        <f t="shared" si="45"/>
        <v>236</v>
      </c>
      <c r="H229" s="9">
        <v>14.42</v>
      </c>
      <c r="I229" s="13">
        <f t="shared" si="46"/>
        <v>177</v>
      </c>
      <c r="J229" s="9">
        <v>15.32</v>
      </c>
      <c r="K229" s="13">
        <f t="shared" si="47"/>
        <v>114</v>
      </c>
      <c r="L229" s="9">
        <v>16.43</v>
      </c>
      <c r="M229" s="13">
        <f t="shared" si="48"/>
        <v>31</v>
      </c>
      <c r="N229" s="9">
        <v>18.495</v>
      </c>
    </row>
    <row r="230" spans="1:14" ht="15" customHeight="1">
      <c r="A230" s="13">
        <f t="shared" si="49"/>
        <v>457</v>
      </c>
      <c r="B230" s="11">
        <v>11.74</v>
      </c>
      <c r="C230" s="13">
        <f t="shared" si="43"/>
        <v>376</v>
      </c>
      <c r="D230" s="9">
        <v>12.64</v>
      </c>
      <c r="E230" s="13">
        <f t="shared" si="44"/>
        <v>302</v>
      </c>
      <c r="F230" s="9">
        <v>13.54</v>
      </c>
      <c r="G230" s="13">
        <f t="shared" si="45"/>
        <v>235</v>
      </c>
      <c r="H230" s="9">
        <v>14.44</v>
      </c>
      <c r="I230" s="13">
        <f t="shared" si="46"/>
        <v>175</v>
      </c>
      <c r="J230" s="9">
        <v>15.34</v>
      </c>
      <c r="K230" s="13">
        <f t="shared" si="47"/>
        <v>112</v>
      </c>
      <c r="L230" s="9">
        <v>16.46</v>
      </c>
      <c r="M230" s="13">
        <f t="shared" si="48"/>
        <v>29</v>
      </c>
      <c r="N230" s="9">
        <v>18.56</v>
      </c>
    </row>
    <row r="231" spans="1:14" ht="15" customHeight="1">
      <c r="A231" s="13">
        <f t="shared" si="49"/>
        <v>455</v>
      </c>
      <c r="B231" s="11">
        <v>11.76</v>
      </c>
      <c r="C231" s="13">
        <f t="shared" si="43"/>
        <v>374</v>
      </c>
      <c r="D231" s="9">
        <v>12.66</v>
      </c>
      <c r="E231" s="13">
        <f t="shared" si="44"/>
        <v>300</v>
      </c>
      <c r="F231" s="9">
        <v>13.56</v>
      </c>
      <c r="G231" s="13">
        <f t="shared" si="45"/>
        <v>233</v>
      </c>
      <c r="H231" s="9">
        <v>14.46</v>
      </c>
      <c r="I231" s="13">
        <f t="shared" si="46"/>
        <v>174</v>
      </c>
      <c r="J231" s="9">
        <v>15.36</v>
      </c>
      <c r="K231" s="13">
        <f t="shared" si="47"/>
        <v>111</v>
      </c>
      <c r="L231" s="9">
        <v>16.49</v>
      </c>
      <c r="M231" s="13">
        <f t="shared" si="48"/>
        <v>28</v>
      </c>
      <c r="N231" s="9">
        <v>18.625</v>
      </c>
    </row>
    <row r="232" spans="1:14" ht="15" customHeight="1">
      <c r="A232" s="13">
        <f t="shared" si="49"/>
        <v>453.5</v>
      </c>
      <c r="B232" s="11">
        <v>11.78</v>
      </c>
      <c r="C232" s="13">
        <f t="shared" si="43"/>
        <v>373</v>
      </c>
      <c r="D232" s="9">
        <v>12.68</v>
      </c>
      <c r="E232" s="13">
        <f t="shared" si="44"/>
        <v>299</v>
      </c>
      <c r="F232" s="9">
        <v>13.58</v>
      </c>
      <c r="G232" s="13">
        <f t="shared" si="45"/>
        <v>232</v>
      </c>
      <c r="H232" s="9">
        <v>14.48</v>
      </c>
      <c r="I232" s="13">
        <f t="shared" si="46"/>
        <v>173</v>
      </c>
      <c r="J232" s="9">
        <v>15.38</v>
      </c>
      <c r="K232" s="13">
        <f t="shared" si="47"/>
        <v>109</v>
      </c>
      <c r="L232" s="9">
        <v>16.52</v>
      </c>
      <c r="M232" s="13">
        <f t="shared" si="48"/>
        <v>26</v>
      </c>
      <c r="N232" s="9">
        <v>18.69</v>
      </c>
    </row>
    <row r="233" spans="1:14" ht="15" customHeight="1">
      <c r="A233" s="13">
        <f t="shared" si="49"/>
        <v>451.5</v>
      </c>
      <c r="B233" s="11">
        <v>11.8</v>
      </c>
      <c r="C233" s="13">
        <f t="shared" si="43"/>
        <v>371</v>
      </c>
      <c r="D233" s="9">
        <v>12.7</v>
      </c>
      <c r="E233" s="13">
        <f t="shared" si="44"/>
        <v>297</v>
      </c>
      <c r="F233" s="9">
        <v>13.6</v>
      </c>
      <c r="G233" s="13">
        <f t="shared" si="45"/>
        <v>231</v>
      </c>
      <c r="H233" s="9">
        <v>14.5</v>
      </c>
      <c r="I233" s="13">
        <f t="shared" si="46"/>
        <v>172</v>
      </c>
      <c r="J233" s="9">
        <v>15.4</v>
      </c>
      <c r="K233" s="13">
        <f t="shared" si="47"/>
        <v>108</v>
      </c>
      <c r="L233" s="9">
        <v>16.55</v>
      </c>
      <c r="M233" s="13">
        <f t="shared" si="48"/>
        <v>24</v>
      </c>
      <c r="N233" s="9">
        <v>18.755</v>
      </c>
    </row>
    <row r="234" spans="1:14" ht="15" customHeight="1">
      <c r="A234" s="13">
        <f t="shared" si="49"/>
        <v>449.5</v>
      </c>
      <c r="B234" s="11">
        <v>11.82</v>
      </c>
      <c r="C234" s="13">
        <f t="shared" si="43"/>
        <v>369</v>
      </c>
      <c r="D234" s="9">
        <v>12.72</v>
      </c>
      <c r="E234" s="13">
        <f t="shared" si="44"/>
        <v>295</v>
      </c>
      <c r="F234" s="9">
        <v>13.62</v>
      </c>
      <c r="G234" s="13">
        <f t="shared" si="45"/>
        <v>229</v>
      </c>
      <c r="H234" s="9">
        <v>14.52</v>
      </c>
      <c r="I234" s="13">
        <f t="shared" si="46"/>
        <v>170</v>
      </c>
      <c r="J234" s="9">
        <v>15.42</v>
      </c>
      <c r="K234" s="13">
        <f t="shared" si="47"/>
        <v>106</v>
      </c>
      <c r="L234" s="9">
        <v>16.58</v>
      </c>
      <c r="M234" s="13">
        <f t="shared" si="48"/>
        <v>23</v>
      </c>
      <c r="N234" s="9">
        <v>18.82</v>
      </c>
    </row>
    <row r="235" spans="1:14" ht="15" customHeight="1">
      <c r="A235" s="13">
        <f t="shared" si="49"/>
        <v>447.5</v>
      </c>
      <c r="B235" s="11">
        <v>11.84</v>
      </c>
      <c r="C235" s="13">
        <f t="shared" si="43"/>
        <v>368</v>
      </c>
      <c r="D235" s="9">
        <v>12.74</v>
      </c>
      <c r="E235" s="13">
        <f t="shared" si="44"/>
        <v>294</v>
      </c>
      <c r="F235" s="9">
        <v>13.64</v>
      </c>
      <c r="G235" s="13">
        <f t="shared" si="45"/>
        <v>228</v>
      </c>
      <c r="H235" s="9">
        <v>14.54</v>
      </c>
      <c r="I235" s="13">
        <f t="shared" si="46"/>
        <v>169</v>
      </c>
      <c r="J235" s="9">
        <v>15.44</v>
      </c>
      <c r="K235" s="13">
        <f t="shared" si="47"/>
        <v>105</v>
      </c>
      <c r="L235" s="9">
        <v>16.61</v>
      </c>
      <c r="M235" s="13">
        <f t="shared" si="48"/>
        <v>21</v>
      </c>
      <c r="N235" s="9">
        <v>18.885</v>
      </c>
    </row>
    <row r="236" spans="1:14" ht="15" customHeight="1">
      <c r="A236" s="13">
        <f t="shared" si="49"/>
        <v>445.5</v>
      </c>
      <c r="B236" s="11">
        <v>11.86</v>
      </c>
      <c r="C236" s="13">
        <f t="shared" si="43"/>
        <v>366</v>
      </c>
      <c r="D236" s="9">
        <v>12.76</v>
      </c>
      <c r="E236" s="13">
        <f t="shared" si="44"/>
        <v>292</v>
      </c>
      <c r="F236" s="9">
        <v>13.66</v>
      </c>
      <c r="G236" s="13">
        <f t="shared" si="45"/>
        <v>226</v>
      </c>
      <c r="H236" s="9">
        <v>14.56</v>
      </c>
      <c r="I236" s="13">
        <f t="shared" si="46"/>
        <v>168</v>
      </c>
      <c r="J236" s="9">
        <v>15.46</v>
      </c>
      <c r="K236" s="13">
        <f t="shared" si="47"/>
        <v>103</v>
      </c>
      <c r="L236" s="9">
        <v>16.64</v>
      </c>
      <c r="M236" s="13">
        <f t="shared" si="48"/>
        <v>19</v>
      </c>
      <c r="N236" s="9">
        <v>18.95</v>
      </c>
    </row>
    <row r="237" spans="1:14" ht="15" customHeight="1">
      <c r="A237" s="13">
        <f t="shared" si="49"/>
        <v>444</v>
      </c>
      <c r="B237" s="11">
        <v>11.88</v>
      </c>
      <c r="C237" s="13">
        <f t="shared" si="43"/>
        <v>364</v>
      </c>
      <c r="D237" s="9">
        <v>12.78</v>
      </c>
      <c r="E237" s="13">
        <f t="shared" si="44"/>
        <v>291</v>
      </c>
      <c r="F237" s="9">
        <v>13.68</v>
      </c>
      <c r="G237" s="13">
        <f t="shared" si="45"/>
        <v>225</v>
      </c>
      <c r="H237" s="9">
        <v>14.58</v>
      </c>
      <c r="I237" s="13">
        <f t="shared" si="46"/>
        <v>167</v>
      </c>
      <c r="J237" s="9">
        <v>15.48</v>
      </c>
      <c r="K237" s="13">
        <f t="shared" si="47"/>
        <v>102</v>
      </c>
      <c r="L237" s="9">
        <v>16.67</v>
      </c>
      <c r="M237" s="13">
        <f t="shared" si="48"/>
        <v>18</v>
      </c>
      <c r="N237" s="9">
        <v>19.015</v>
      </c>
    </row>
    <row r="238" spans="1:14" ht="15" customHeight="1">
      <c r="A238" s="13">
        <f t="shared" si="49"/>
        <v>442</v>
      </c>
      <c r="B238" s="11">
        <v>11.9</v>
      </c>
      <c r="C238" s="13">
        <f t="shared" si="43"/>
        <v>362</v>
      </c>
      <c r="D238" s="9">
        <v>12.8</v>
      </c>
      <c r="E238" s="13">
        <f t="shared" si="44"/>
        <v>289</v>
      </c>
      <c r="F238" s="9">
        <v>13.7</v>
      </c>
      <c r="G238" s="13">
        <f t="shared" si="45"/>
        <v>224</v>
      </c>
      <c r="H238" s="9">
        <v>14.6</v>
      </c>
      <c r="I238" s="13">
        <f t="shared" si="46"/>
        <v>166</v>
      </c>
      <c r="J238" s="9">
        <v>15.5</v>
      </c>
      <c r="K238" s="13">
        <f t="shared" si="47"/>
        <v>101</v>
      </c>
      <c r="L238" s="9">
        <v>16.7</v>
      </c>
      <c r="M238" s="13">
        <f t="shared" si="48"/>
        <v>17</v>
      </c>
      <c r="N238" s="9">
        <v>19.08</v>
      </c>
    </row>
    <row r="239" spans="1:14" ht="15" customHeight="1">
      <c r="A239" s="13">
        <f t="shared" si="49"/>
        <v>440</v>
      </c>
      <c r="B239" s="11">
        <v>11.92</v>
      </c>
      <c r="C239" s="13">
        <f t="shared" si="43"/>
        <v>361</v>
      </c>
      <c r="D239" s="9">
        <v>12.82</v>
      </c>
      <c r="E239" s="13">
        <f t="shared" si="44"/>
        <v>288</v>
      </c>
      <c r="F239" s="9">
        <v>13.72</v>
      </c>
      <c r="G239" s="13">
        <f t="shared" si="45"/>
        <v>222</v>
      </c>
      <c r="H239" s="9">
        <v>14.62</v>
      </c>
      <c r="I239" s="13">
        <f t="shared" si="46"/>
        <v>164</v>
      </c>
      <c r="J239" s="9">
        <v>15.52</v>
      </c>
      <c r="K239" s="13">
        <f t="shared" si="47"/>
        <v>99</v>
      </c>
      <c r="L239" s="9">
        <v>16.73</v>
      </c>
      <c r="M239" s="13">
        <f t="shared" si="48"/>
        <v>15</v>
      </c>
      <c r="N239" s="9">
        <v>19.145</v>
      </c>
    </row>
    <row r="240" spans="1:14" ht="15" customHeight="1">
      <c r="A240" s="13">
        <f t="shared" si="49"/>
        <v>438.5</v>
      </c>
      <c r="B240" s="11">
        <v>11.94</v>
      </c>
      <c r="C240" s="13">
        <f t="shared" si="43"/>
        <v>359</v>
      </c>
      <c r="D240" s="9">
        <v>12.84</v>
      </c>
      <c r="E240" s="13">
        <f t="shared" si="44"/>
        <v>286</v>
      </c>
      <c r="F240" s="9">
        <v>13.74</v>
      </c>
      <c r="G240" s="13">
        <f t="shared" si="45"/>
        <v>221</v>
      </c>
      <c r="H240" s="9">
        <v>14.64</v>
      </c>
      <c r="I240" s="13">
        <f t="shared" si="46"/>
        <v>163</v>
      </c>
      <c r="J240" s="9">
        <v>15.54</v>
      </c>
      <c r="K240" s="13">
        <f t="shared" si="47"/>
        <v>98</v>
      </c>
      <c r="L240" s="9">
        <v>16.76</v>
      </c>
      <c r="M240" s="13">
        <f t="shared" si="48"/>
        <v>14</v>
      </c>
      <c r="N240" s="9">
        <v>19.21</v>
      </c>
    </row>
    <row r="241" spans="1:14" ht="15" customHeight="1">
      <c r="A241" s="13">
        <f aca="true" t="shared" si="50" ref="A241:A252">TRUNC((20.5-B241)^1.81*18,0)/2</f>
        <v>436.5</v>
      </c>
      <c r="B241" s="11">
        <v>11.96</v>
      </c>
      <c r="C241" s="13">
        <f t="shared" si="43"/>
        <v>357</v>
      </c>
      <c r="D241" s="9">
        <v>12.86</v>
      </c>
      <c r="E241" s="13">
        <f t="shared" si="44"/>
        <v>285</v>
      </c>
      <c r="F241" s="9">
        <v>13.76</v>
      </c>
      <c r="G241" s="13">
        <f t="shared" si="45"/>
        <v>219</v>
      </c>
      <c r="H241" s="9">
        <v>14.66</v>
      </c>
      <c r="I241" s="13">
        <f t="shared" si="46"/>
        <v>162</v>
      </c>
      <c r="J241" s="9">
        <v>15.56</v>
      </c>
      <c r="K241" s="13">
        <f t="shared" si="47"/>
        <v>96</v>
      </c>
      <c r="L241" s="9">
        <v>16.79</v>
      </c>
      <c r="M241" s="13">
        <f t="shared" si="48"/>
        <v>13</v>
      </c>
      <c r="N241" s="9">
        <v>19.275</v>
      </c>
    </row>
    <row r="242" spans="1:14" ht="15" customHeight="1">
      <c r="A242" s="13">
        <f t="shared" si="50"/>
        <v>434.5</v>
      </c>
      <c r="B242" s="11">
        <v>11.98</v>
      </c>
      <c r="C242" s="13">
        <f t="shared" si="43"/>
        <v>356</v>
      </c>
      <c r="D242" s="9">
        <v>12.88</v>
      </c>
      <c r="E242" s="13">
        <f t="shared" si="44"/>
        <v>283</v>
      </c>
      <c r="F242" s="9">
        <v>13.78</v>
      </c>
      <c r="G242" s="13">
        <f t="shared" si="45"/>
        <v>218</v>
      </c>
      <c r="H242" s="9">
        <v>14.68</v>
      </c>
      <c r="I242" s="13">
        <f t="shared" si="46"/>
        <v>161</v>
      </c>
      <c r="J242" s="9">
        <v>15.58</v>
      </c>
      <c r="K242" s="13">
        <f t="shared" si="47"/>
        <v>95</v>
      </c>
      <c r="L242" s="9">
        <v>16.82</v>
      </c>
      <c r="M242" s="13">
        <f t="shared" si="48"/>
        <v>11</v>
      </c>
      <c r="N242" s="9">
        <v>19.34</v>
      </c>
    </row>
    <row r="243" spans="1:14" ht="15" customHeight="1">
      <c r="A243" s="13">
        <f t="shared" si="50"/>
        <v>433</v>
      </c>
      <c r="B243" s="11">
        <v>12</v>
      </c>
      <c r="C243" s="13">
        <f t="shared" si="43"/>
        <v>354</v>
      </c>
      <c r="D243" s="9">
        <v>12.9</v>
      </c>
      <c r="E243" s="13">
        <f t="shared" si="44"/>
        <v>282</v>
      </c>
      <c r="F243" s="9">
        <v>13.8</v>
      </c>
      <c r="G243" s="13">
        <f t="shared" si="45"/>
        <v>217</v>
      </c>
      <c r="H243" s="9">
        <v>14.7</v>
      </c>
      <c r="I243" s="13">
        <f t="shared" si="46"/>
        <v>160</v>
      </c>
      <c r="J243" s="9">
        <v>15.6</v>
      </c>
      <c r="K243" s="13">
        <f t="shared" si="47"/>
        <v>93</v>
      </c>
      <c r="L243" s="9">
        <v>16.85</v>
      </c>
      <c r="M243" s="13">
        <f t="shared" si="48"/>
        <v>10</v>
      </c>
      <c r="N243" s="9">
        <v>19.405</v>
      </c>
    </row>
    <row r="244" spans="1:14" ht="15" customHeight="1">
      <c r="A244" s="13">
        <f t="shared" si="50"/>
        <v>431</v>
      </c>
      <c r="B244" s="11">
        <v>12.02</v>
      </c>
      <c r="C244" s="13">
        <f t="shared" si="43"/>
        <v>352</v>
      </c>
      <c r="D244" s="9">
        <v>12.92</v>
      </c>
      <c r="E244" s="13">
        <f t="shared" si="44"/>
        <v>280</v>
      </c>
      <c r="F244" s="9">
        <v>13.82</v>
      </c>
      <c r="G244" s="13">
        <f t="shared" si="45"/>
        <v>215</v>
      </c>
      <c r="H244" s="9">
        <v>14.72</v>
      </c>
      <c r="I244" s="13">
        <f t="shared" si="46"/>
        <v>158</v>
      </c>
      <c r="J244" s="9">
        <v>15.62</v>
      </c>
      <c r="K244" s="13">
        <f t="shared" si="47"/>
        <v>92</v>
      </c>
      <c r="L244" s="9">
        <v>16.88</v>
      </c>
      <c r="M244" s="13">
        <f t="shared" si="48"/>
        <v>9</v>
      </c>
      <c r="N244" s="9">
        <v>19.47</v>
      </c>
    </row>
    <row r="245" spans="1:14" ht="15" customHeight="1">
      <c r="A245" s="13">
        <f t="shared" si="50"/>
        <v>429</v>
      </c>
      <c r="B245" s="11">
        <v>12.04</v>
      </c>
      <c r="C245" s="13">
        <f t="shared" si="43"/>
        <v>351</v>
      </c>
      <c r="D245" s="9">
        <v>12.94</v>
      </c>
      <c r="E245" s="13">
        <f t="shared" si="44"/>
        <v>279</v>
      </c>
      <c r="F245" s="9">
        <v>13.84</v>
      </c>
      <c r="G245" s="13">
        <f t="shared" si="45"/>
        <v>214</v>
      </c>
      <c r="H245" s="9">
        <v>14.74</v>
      </c>
      <c r="I245" s="13">
        <f t="shared" si="46"/>
        <v>157</v>
      </c>
      <c r="J245" s="9">
        <v>15.64</v>
      </c>
      <c r="K245" s="13">
        <f t="shared" si="47"/>
        <v>91</v>
      </c>
      <c r="L245" s="9">
        <v>16.91</v>
      </c>
      <c r="M245" s="13">
        <f t="shared" si="48"/>
        <v>8</v>
      </c>
      <c r="N245" s="9">
        <v>19.535</v>
      </c>
    </row>
    <row r="246" spans="1:14" ht="15" customHeight="1">
      <c r="A246" s="13">
        <f t="shared" si="50"/>
        <v>427</v>
      </c>
      <c r="B246" s="11">
        <v>12.06</v>
      </c>
      <c r="C246" s="13">
        <f t="shared" si="43"/>
        <v>349</v>
      </c>
      <c r="D246" s="9">
        <v>12.96</v>
      </c>
      <c r="E246" s="13">
        <f t="shared" si="44"/>
        <v>277</v>
      </c>
      <c r="F246" s="9">
        <v>13.86</v>
      </c>
      <c r="G246" s="13">
        <f t="shared" si="45"/>
        <v>213</v>
      </c>
      <c r="H246" s="9">
        <v>14.76</v>
      </c>
      <c r="I246" s="13">
        <f t="shared" si="46"/>
        <v>156</v>
      </c>
      <c r="J246" s="9">
        <v>15.66</v>
      </c>
      <c r="K246" s="13">
        <f t="shared" si="47"/>
        <v>89</v>
      </c>
      <c r="L246" s="9">
        <v>16.94</v>
      </c>
      <c r="M246" s="13">
        <f t="shared" si="48"/>
        <v>7</v>
      </c>
      <c r="N246" s="9">
        <v>19.6</v>
      </c>
    </row>
    <row r="247" spans="1:14" ht="15" customHeight="1">
      <c r="A247" s="13">
        <f t="shared" si="50"/>
        <v>425.5</v>
      </c>
      <c r="B247" s="11">
        <v>12.08</v>
      </c>
      <c r="C247" s="13">
        <f t="shared" si="43"/>
        <v>347</v>
      </c>
      <c r="D247" s="9">
        <v>12.98</v>
      </c>
      <c r="E247" s="13">
        <f t="shared" si="44"/>
        <v>276</v>
      </c>
      <c r="F247" s="9">
        <v>13.88</v>
      </c>
      <c r="G247" s="13">
        <f t="shared" si="45"/>
        <v>211</v>
      </c>
      <c r="H247" s="9">
        <v>14.78</v>
      </c>
      <c r="I247" s="13">
        <f t="shared" si="46"/>
        <v>155</v>
      </c>
      <c r="J247" s="9">
        <v>15.68</v>
      </c>
      <c r="K247" s="13">
        <f t="shared" si="47"/>
        <v>88</v>
      </c>
      <c r="L247" s="9">
        <v>16.97</v>
      </c>
      <c r="M247" s="13">
        <f t="shared" si="48"/>
        <v>6</v>
      </c>
      <c r="N247" s="9">
        <v>19.665</v>
      </c>
    </row>
    <row r="248" spans="1:14" ht="15" customHeight="1">
      <c r="A248" s="13">
        <f t="shared" si="50"/>
        <v>423.5</v>
      </c>
      <c r="B248" s="11">
        <v>12.1</v>
      </c>
      <c r="C248" s="13">
        <f t="shared" si="43"/>
        <v>345</v>
      </c>
      <c r="D248" s="9">
        <v>13</v>
      </c>
      <c r="E248" s="13">
        <f t="shared" si="44"/>
        <v>274</v>
      </c>
      <c r="F248" s="9">
        <v>13.9</v>
      </c>
      <c r="G248" s="13">
        <f t="shared" si="45"/>
        <v>210</v>
      </c>
      <c r="H248" s="9">
        <v>14.8</v>
      </c>
      <c r="I248" s="13">
        <f t="shared" si="46"/>
        <v>154</v>
      </c>
      <c r="J248" s="9">
        <v>15.7</v>
      </c>
      <c r="K248" s="13">
        <f t="shared" si="47"/>
        <v>87</v>
      </c>
      <c r="L248" s="9">
        <v>17</v>
      </c>
      <c r="M248" s="13">
        <f t="shared" si="48"/>
        <v>4</v>
      </c>
      <c r="N248" s="9">
        <v>19.8</v>
      </c>
    </row>
    <row r="249" spans="1:14" ht="15" customHeight="1">
      <c r="A249" s="13">
        <f t="shared" si="50"/>
        <v>422</v>
      </c>
      <c r="B249" s="11">
        <v>12.12</v>
      </c>
      <c r="C249" s="13">
        <f t="shared" si="43"/>
        <v>344</v>
      </c>
      <c r="D249" s="9">
        <v>13.02</v>
      </c>
      <c r="E249" s="13">
        <f t="shared" si="44"/>
        <v>273</v>
      </c>
      <c r="F249" s="9">
        <v>13.92</v>
      </c>
      <c r="G249" s="13">
        <f t="shared" si="45"/>
        <v>209</v>
      </c>
      <c r="H249" s="9">
        <v>14.82</v>
      </c>
      <c r="I249" s="13">
        <f t="shared" si="46"/>
        <v>153</v>
      </c>
      <c r="J249" s="9">
        <v>15.72</v>
      </c>
      <c r="K249" s="13">
        <f t="shared" si="47"/>
        <v>85</v>
      </c>
      <c r="L249" s="9">
        <v>17.03</v>
      </c>
      <c r="M249" s="13">
        <f t="shared" si="48"/>
        <v>3</v>
      </c>
      <c r="N249" s="9">
        <v>19.88</v>
      </c>
    </row>
    <row r="250" spans="1:14" ht="15" customHeight="1">
      <c r="A250" s="13">
        <f t="shared" si="50"/>
        <v>420</v>
      </c>
      <c r="B250" s="11">
        <v>12.14</v>
      </c>
      <c r="C250" s="13">
        <f t="shared" si="43"/>
        <v>342</v>
      </c>
      <c r="D250" s="9">
        <v>13.04</v>
      </c>
      <c r="E250" s="13">
        <f t="shared" si="44"/>
        <v>271</v>
      </c>
      <c r="F250" s="9">
        <v>13.94</v>
      </c>
      <c r="G250" s="13">
        <f t="shared" si="45"/>
        <v>207</v>
      </c>
      <c r="H250" s="9">
        <v>14.84</v>
      </c>
      <c r="I250" s="13">
        <f t="shared" si="46"/>
        <v>151</v>
      </c>
      <c r="J250" s="9">
        <v>15.74</v>
      </c>
      <c r="K250" s="13">
        <f t="shared" si="47"/>
        <v>84</v>
      </c>
      <c r="L250" s="9">
        <v>17.06</v>
      </c>
      <c r="M250" s="13">
        <f t="shared" si="48"/>
        <v>2</v>
      </c>
      <c r="N250" s="9">
        <v>20</v>
      </c>
    </row>
    <row r="251" spans="1:14" ht="15" customHeight="1">
      <c r="A251" s="13">
        <f t="shared" si="50"/>
        <v>418</v>
      </c>
      <c r="B251" s="11">
        <v>12.16</v>
      </c>
      <c r="C251" s="13">
        <f t="shared" si="43"/>
        <v>340</v>
      </c>
      <c r="D251" s="9">
        <v>13.06</v>
      </c>
      <c r="E251" s="13">
        <f t="shared" si="44"/>
        <v>270</v>
      </c>
      <c r="F251" s="9">
        <v>13.96</v>
      </c>
      <c r="G251" s="13">
        <f t="shared" si="45"/>
        <v>206</v>
      </c>
      <c r="H251" s="9">
        <v>14.86</v>
      </c>
      <c r="I251" s="13">
        <f t="shared" si="46"/>
        <v>150</v>
      </c>
      <c r="J251" s="9">
        <v>15.76</v>
      </c>
      <c r="K251" s="13">
        <f t="shared" si="47"/>
        <v>83</v>
      </c>
      <c r="L251" s="9">
        <v>17.09</v>
      </c>
      <c r="M251" s="13">
        <f t="shared" si="48"/>
        <v>1</v>
      </c>
      <c r="N251" s="9">
        <v>20.1</v>
      </c>
    </row>
    <row r="252" spans="1:14" ht="15" customHeight="1">
      <c r="A252" s="13">
        <f t="shared" si="50"/>
        <v>416.5</v>
      </c>
      <c r="B252" s="11">
        <v>12.18</v>
      </c>
      <c r="C252" s="13">
        <f t="shared" si="43"/>
        <v>339</v>
      </c>
      <c r="D252" s="9">
        <v>13.08</v>
      </c>
      <c r="E252" s="13">
        <f t="shared" si="44"/>
        <v>268</v>
      </c>
      <c r="F252" s="9">
        <v>13.98</v>
      </c>
      <c r="G252" s="13">
        <f t="shared" si="45"/>
        <v>205</v>
      </c>
      <c r="H252" s="9">
        <v>14.88</v>
      </c>
      <c r="I252" s="13">
        <f t="shared" si="46"/>
        <v>149</v>
      </c>
      <c r="J252" s="9">
        <v>15.78</v>
      </c>
      <c r="K252" s="13">
        <f t="shared" si="47"/>
        <v>81</v>
      </c>
      <c r="L252" s="9">
        <v>17.12</v>
      </c>
      <c r="M252" s="13"/>
      <c r="N252" s="9"/>
    </row>
  </sheetData>
  <printOptions horizontalCentered="1"/>
  <pageMargins left="0.748031496062992" right="0.748031496062992" top="0.984251968503937" bottom="0.984251968503937" header="0.511811023622047" footer="0.511811023622047"/>
  <pageSetup horizontalDpi="4000" verticalDpi="4000" orientation="portrait" scale="90" r:id="rId1"/>
  <headerFooter alignWithMargins="0">
    <oddHeader xml:space="preserve">&amp;C&amp;"Times,Bold"ALBERTA  YOUTH  SCORING  TABLES  </oddHeader>
    <oddFooter>&amp;C&amp;"Times,Bold"&amp;10BANTAMS - PEEWEES  GIRLS  AND  BOYS</oddFooter>
  </headerFooter>
  <rowBreaks count="3" manualBreakCount="3">
    <brk id="49" max="255" man="1"/>
    <brk id="152" max="255" man="1"/>
    <brk id="205" max="255" man="1"/>
  </rowBreaks>
</worksheet>
</file>

<file path=xl/worksheets/sheet4.xml><?xml version="1.0" encoding="utf-8"?>
<worksheet xmlns="http://schemas.openxmlformats.org/spreadsheetml/2006/main" xmlns:r="http://schemas.openxmlformats.org/officeDocument/2006/relationships">
  <sheetPr>
    <tabColor indexed="51"/>
  </sheetPr>
  <dimension ref="A1:N154"/>
  <sheetViews>
    <sheetView showGridLines="0" workbookViewId="0" topLeftCell="A1">
      <selection activeCell="O4" sqref="O4"/>
    </sheetView>
  </sheetViews>
  <sheetFormatPr defaultColWidth="8.796875" defaultRowHeight="15"/>
  <cols>
    <col min="1" max="14" width="6.5" style="0" customWidth="1"/>
    <col min="15" max="16384" width="11" style="0" customWidth="1"/>
  </cols>
  <sheetData>
    <row r="1" spans="1:13" s="5" customFormat="1" ht="24.75" customHeight="1">
      <c r="A1" s="61" t="s">
        <v>26</v>
      </c>
      <c r="B1" s="2"/>
      <c r="C1" s="3"/>
      <c r="D1" s="2"/>
      <c r="E1" s="4"/>
      <c r="F1" s="2"/>
      <c r="G1" s="3"/>
      <c r="H1" s="2"/>
      <c r="I1" s="3"/>
      <c r="J1" s="2"/>
      <c r="K1" s="3"/>
      <c r="L1" s="2"/>
      <c r="M1" s="6"/>
    </row>
    <row r="2" spans="1:14" s="5" customFormat="1" ht="19.5" customHeight="1">
      <c r="A2" s="7" t="s">
        <v>9</v>
      </c>
      <c r="B2" s="8" t="s">
        <v>10</v>
      </c>
      <c r="C2" s="7" t="s">
        <v>9</v>
      </c>
      <c r="D2" s="8" t="s">
        <v>10</v>
      </c>
      <c r="E2" s="7" t="s">
        <v>9</v>
      </c>
      <c r="F2" s="8" t="s">
        <v>10</v>
      </c>
      <c r="G2" s="7" t="s">
        <v>9</v>
      </c>
      <c r="H2" s="8" t="s">
        <v>10</v>
      </c>
      <c r="I2" s="7" t="s">
        <v>9</v>
      </c>
      <c r="J2" s="8" t="s">
        <v>10</v>
      </c>
      <c r="K2" s="7" t="s">
        <v>9</v>
      </c>
      <c r="L2" s="8" t="s">
        <v>10</v>
      </c>
      <c r="M2" s="7" t="s">
        <v>9</v>
      </c>
      <c r="N2" s="8" t="s">
        <v>10</v>
      </c>
    </row>
    <row r="3" spans="1:14" s="5" customFormat="1" ht="15" customHeight="1">
      <c r="A3" s="12">
        <f>TRUNC((48.5-B3)^1.79*1.5,0)</f>
        <v>500</v>
      </c>
      <c r="B3" s="9">
        <v>22.82</v>
      </c>
      <c r="C3" s="12">
        <f>TRUNC((48.5-D3)^1.79*1.5,0)</f>
        <v>419</v>
      </c>
      <c r="D3" s="9">
        <v>25.23</v>
      </c>
      <c r="E3" s="12">
        <f>TRUNC((48.5-F3)^1.79*1.5,0)</f>
        <v>344</v>
      </c>
      <c r="F3" s="9">
        <v>27.64</v>
      </c>
      <c r="G3" s="12">
        <f>TRUNC((48.5-H3)^1.79*1.5,0)</f>
        <v>276</v>
      </c>
      <c r="H3" s="9">
        <v>30.05</v>
      </c>
      <c r="I3" s="12">
        <f>TRUNC((48.5-J3)^1.79*1.5,0)</f>
        <v>215</v>
      </c>
      <c r="J3" s="9">
        <v>32.46</v>
      </c>
      <c r="K3" s="12">
        <f>TRUNC((48.5-L3)^1.79*1.5,0)</f>
        <v>150</v>
      </c>
      <c r="L3" s="9">
        <v>35.35</v>
      </c>
      <c r="M3" s="12">
        <f>TRUNC((48.5-N3)^1.79*1.5,0)</f>
        <v>88</v>
      </c>
      <c r="N3" s="9">
        <v>38.72</v>
      </c>
    </row>
    <row r="4" spans="1:14" s="5" customFormat="1" ht="15" customHeight="1">
      <c r="A4" s="12">
        <f aca="true" t="shared" si="0" ref="A4:A19">TRUNC((48.5-B4)^1.79*3,0)/2</f>
        <v>498.5</v>
      </c>
      <c r="B4" s="9">
        <v>22.87</v>
      </c>
      <c r="C4" s="12">
        <f aca="true" t="shared" si="1" ref="C4:C19">TRUNC((48.5-D4)^1.79*3,0)/2</f>
        <v>417.5</v>
      </c>
      <c r="D4" s="9">
        <v>25.28</v>
      </c>
      <c r="E4" s="12">
        <f aca="true" t="shared" si="2" ref="E4:E19">TRUNC((48.5-F4)^1.79*3,0)/2</f>
        <v>343</v>
      </c>
      <c r="F4" s="9">
        <v>27.69</v>
      </c>
      <c r="G4" s="12">
        <f aca="true" t="shared" si="3" ref="G4:G19">TRUNC((48.5-H4)^1.79*3,0)/2</f>
        <v>275</v>
      </c>
      <c r="H4" s="9">
        <v>30.1</v>
      </c>
      <c r="I4" s="12">
        <f aca="true" t="shared" si="4" ref="I4:I19">TRUNC((48.5-J4)^1.79*3,0)/2</f>
        <v>214</v>
      </c>
      <c r="J4" s="9">
        <v>32.52</v>
      </c>
      <c r="K4" s="12">
        <f aca="true" t="shared" si="5" ref="K4:K50">TRUNC((48.5-L4)^1.79*1.5,0)</f>
        <v>149</v>
      </c>
      <c r="L4" s="9">
        <v>35.42</v>
      </c>
      <c r="M4" s="12">
        <f aca="true" t="shared" si="6" ref="M4:M19">TRUNC((48.5-N4)^1.79*3,0)/2</f>
        <v>87</v>
      </c>
      <c r="N4" s="9">
        <v>38.81</v>
      </c>
    </row>
    <row r="5" spans="1:14" s="5" customFormat="1" ht="15" customHeight="1">
      <c r="A5" s="12">
        <f t="shared" si="0"/>
        <v>496.5</v>
      </c>
      <c r="B5" s="9">
        <v>22.92</v>
      </c>
      <c r="C5" s="12">
        <f t="shared" si="1"/>
        <v>416</v>
      </c>
      <c r="D5" s="9">
        <v>25.33</v>
      </c>
      <c r="E5" s="12">
        <f t="shared" si="2"/>
        <v>341.5</v>
      </c>
      <c r="F5" s="9">
        <v>27.74</v>
      </c>
      <c r="G5" s="12">
        <f t="shared" si="3"/>
        <v>274</v>
      </c>
      <c r="H5" s="9">
        <v>30.15</v>
      </c>
      <c r="I5" s="12">
        <f t="shared" si="4"/>
        <v>212.5</v>
      </c>
      <c r="J5" s="9">
        <v>32.58</v>
      </c>
      <c r="K5" s="12">
        <f t="shared" si="5"/>
        <v>148</v>
      </c>
      <c r="L5" s="9">
        <v>35.49</v>
      </c>
      <c r="M5" s="12">
        <f t="shared" si="6"/>
        <v>85.5</v>
      </c>
      <c r="N5" s="9">
        <v>38.9</v>
      </c>
    </row>
    <row r="6" spans="1:14" s="5" customFormat="1" ht="15" customHeight="1">
      <c r="A6" s="12">
        <f t="shared" si="0"/>
        <v>495</v>
      </c>
      <c r="B6" s="9">
        <v>22.97</v>
      </c>
      <c r="C6" s="12">
        <f t="shared" si="1"/>
        <v>414.5</v>
      </c>
      <c r="D6" s="9">
        <v>25.38</v>
      </c>
      <c r="E6" s="12">
        <f t="shared" si="2"/>
        <v>340</v>
      </c>
      <c r="F6" s="9">
        <v>27.79</v>
      </c>
      <c r="G6" s="12">
        <f t="shared" si="3"/>
        <v>272.5</v>
      </c>
      <c r="H6" s="9">
        <v>30.2</v>
      </c>
      <c r="I6" s="12">
        <f t="shared" si="4"/>
        <v>211</v>
      </c>
      <c r="J6" s="9">
        <v>32.64</v>
      </c>
      <c r="K6" s="12">
        <f t="shared" si="5"/>
        <v>146</v>
      </c>
      <c r="L6" s="9">
        <v>35.56</v>
      </c>
      <c r="M6" s="12">
        <f t="shared" si="6"/>
        <v>84.5</v>
      </c>
      <c r="N6" s="9">
        <v>38.99</v>
      </c>
    </row>
    <row r="7" spans="1:14" s="5" customFormat="1" ht="15" customHeight="1">
      <c r="A7" s="12">
        <f t="shared" si="0"/>
        <v>493</v>
      </c>
      <c r="B7" s="9">
        <v>23.02</v>
      </c>
      <c r="C7" s="12">
        <f t="shared" si="1"/>
        <v>412.5</v>
      </c>
      <c r="D7" s="9">
        <v>25.43</v>
      </c>
      <c r="E7" s="12">
        <f t="shared" si="2"/>
        <v>338.5</v>
      </c>
      <c r="F7" s="9">
        <v>27.84</v>
      </c>
      <c r="G7" s="12">
        <f t="shared" si="3"/>
        <v>271</v>
      </c>
      <c r="H7" s="9">
        <v>30.25</v>
      </c>
      <c r="I7" s="12">
        <f t="shared" si="4"/>
        <v>209.5</v>
      </c>
      <c r="J7" s="9">
        <v>32.7</v>
      </c>
      <c r="K7" s="12">
        <f t="shared" si="5"/>
        <v>145</v>
      </c>
      <c r="L7" s="9">
        <v>35.63</v>
      </c>
      <c r="M7" s="12">
        <f t="shared" si="6"/>
        <v>83</v>
      </c>
      <c r="N7" s="9">
        <v>39.08</v>
      </c>
    </row>
    <row r="8" spans="1:14" s="5" customFormat="1" ht="15" customHeight="1">
      <c r="A8" s="12">
        <f t="shared" si="0"/>
        <v>491.5</v>
      </c>
      <c r="B8" s="9">
        <v>23.07</v>
      </c>
      <c r="C8" s="12">
        <f t="shared" si="1"/>
        <v>411</v>
      </c>
      <c r="D8" s="9">
        <v>25.48</v>
      </c>
      <c r="E8" s="12">
        <f t="shared" si="2"/>
        <v>337.5</v>
      </c>
      <c r="F8" s="9">
        <v>27.89</v>
      </c>
      <c r="G8" s="12">
        <f t="shared" si="3"/>
        <v>270</v>
      </c>
      <c r="H8" s="9">
        <v>30.3</v>
      </c>
      <c r="I8" s="12">
        <f t="shared" si="4"/>
        <v>208</v>
      </c>
      <c r="J8" s="9">
        <v>32.76</v>
      </c>
      <c r="K8" s="12">
        <f t="shared" si="5"/>
        <v>143</v>
      </c>
      <c r="L8" s="9">
        <v>35.7</v>
      </c>
      <c r="M8" s="12">
        <f t="shared" si="6"/>
        <v>81.5</v>
      </c>
      <c r="N8" s="9">
        <v>39.17</v>
      </c>
    </row>
    <row r="9" spans="1:14" s="5" customFormat="1" ht="15" customHeight="1">
      <c r="A9" s="12">
        <f t="shared" si="0"/>
        <v>489.5</v>
      </c>
      <c r="B9" s="9">
        <v>23.12</v>
      </c>
      <c r="C9" s="12">
        <f t="shared" si="1"/>
        <v>409.5</v>
      </c>
      <c r="D9" s="9">
        <v>25.53</v>
      </c>
      <c r="E9" s="12">
        <f t="shared" si="2"/>
        <v>336</v>
      </c>
      <c r="F9" s="9">
        <v>27.94</v>
      </c>
      <c r="G9" s="12">
        <f t="shared" si="3"/>
        <v>268.5</v>
      </c>
      <c r="H9" s="9">
        <v>30.35</v>
      </c>
      <c r="I9" s="12">
        <f t="shared" si="4"/>
        <v>206.5</v>
      </c>
      <c r="J9" s="9">
        <v>32.82</v>
      </c>
      <c r="K9" s="12">
        <f t="shared" si="5"/>
        <v>142</v>
      </c>
      <c r="L9" s="9">
        <v>35.77</v>
      </c>
      <c r="M9" s="12">
        <f t="shared" si="6"/>
        <v>80</v>
      </c>
      <c r="N9" s="9">
        <v>39.26</v>
      </c>
    </row>
    <row r="10" spans="1:14" s="5" customFormat="1" ht="15" customHeight="1">
      <c r="A10" s="12">
        <f t="shared" si="0"/>
        <v>488</v>
      </c>
      <c r="B10" s="9">
        <v>23.17</v>
      </c>
      <c r="C10" s="12">
        <f t="shared" si="1"/>
        <v>408</v>
      </c>
      <c r="D10" s="9">
        <v>25.58</v>
      </c>
      <c r="E10" s="12">
        <f t="shared" si="2"/>
        <v>334.5</v>
      </c>
      <c r="F10" s="9">
        <v>27.99</v>
      </c>
      <c r="G10" s="12">
        <f t="shared" si="3"/>
        <v>267.5</v>
      </c>
      <c r="H10" s="9">
        <v>30.4</v>
      </c>
      <c r="I10" s="12">
        <f t="shared" si="4"/>
        <v>205</v>
      </c>
      <c r="J10" s="9">
        <v>32.88</v>
      </c>
      <c r="K10" s="12">
        <f t="shared" si="5"/>
        <v>141</v>
      </c>
      <c r="L10" s="9">
        <v>35.84</v>
      </c>
      <c r="M10" s="12">
        <f t="shared" si="6"/>
        <v>78.5</v>
      </c>
      <c r="N10" s="9">
        <v>39.35</v>
      </c>
    </row>
    <row r="11" spans="1:14" s="5" customFormat="1" ht="15" customHeight="1">
      <c r="A11" s="12">
        <f t="shared" si="0"/>
        <v>486</v>
      </c>
      <c r="B11" s="9">
        <v>23.22</v>
      </c>
      <c r="C11" s="12">
        <f t="shared" si="1"/>
        <v>406.5</v>
      </c>
      <c r="D11" s="9">
        <v>25.63</v>
      </c>
      <c r="E11" s="12">
        <f t="shared" si="2"/>
        <v>333</v>
      </c>
      <c r="F11" s="9">
        <v>28.04</v>
      </c>
      <c r="G11" s="12">
        <f t="shared" si="3"/>
        <v>266</v>
      </c>
      <c r="H11" s="9">
        <v>30.45</v>
      </c>
      <c r="I11" s="12">
        <f t="shared" si="4"/>
        <v>204</v>
      </c>
      <c r="J11" s="9">
        <v>32.94</v>
      </c>
      <c r="K11" s="12">
        <f t="shared" si="5"/>
        <v>139</v>
      </c>
      <c r="L11" s="9">
        <v>35.91</v>
      </c>
      <c r="M11" s="12">
        <f t="shared" si="6"/>
        <v>77.5</v>
      </c>
      <c r="N11" s="9">
        <v>39.44</v>
      </c>
    </row>
    <row r="12" spans="1:14" s="5" customFormat="1" ht="15" customHeight="1">
      <c r="A12" s="12">
        <f t="shared" si="0"/>
        <v>484.5</v>
      </c>
      <c r="B12" s="9">
        <v>23.27</v>
      </c>
      <c r="C12" s="12">
        <f t="shared" si="1"/>
        <v>405</v>
      </c>
      <c r="D12" s="9">
        <v>25.68</v>
      </c>
      <c r="E12" s="12">
        <f t="shared" si="2"/>
        <v>331.5</v>
      </c>
      <c r="F12" s="9">
        <v>28.09</v>
      </c>
      <c r="G12" s="12">
        <f t="shared" si="3"/>
        <v>264.5</v>
      </c>
      <c r="H12" s="9">
        <v>30.5</v>
      </c>
      <c r="I12" s="12">
        <f t="shared" si="4"/>
        <v>202.5</v>
      </c>
      <c r="J12" s="9">
        <v>33</v>
      </c>
      <c r="K12" s="12">
        <f t="shared" si="5"/>
        <v>138</v>
      </c>
      <c r="L12" s="9">
        <v>35.98</v>
      </c>
      <c r="M12" s="12">
        <f t="shared" si="6"/>
        <v>76</v>
      </c>
      <c r="N12" s="9">
        <v>39.53</v>
      </c>
    </row>
    <row r="13" spans="1:14" s="5" customFormat="1" ht="15" customHeight="1">
      <c r="A13" s="12">
        <f t="shared" si="0"/>
        <v>483</v>
      </c>
      <c r="B13" s="9">
        <v>23.32</v>
      </c>
      <c r="C13" s="12">
        <f t="shared" si="1"/>
        <v>403</v>
      </c>
      <c r="D13" s="9">
        <v>25.73</v>
      </c>
      <c r="E13" s="12">
        <f t="shared" si="2"/>
        <v>330</v>
      </c>
      <c r="F13" s="9">
        <v>28.14</v>
      </c>
      <c r="G13" s="12">
        <f t="shared" si="3"/>
        <v>263.5</v>
      </c>
      <c r="H13" s="9">
        <v>30.55</v>
      </c>
      <c r="I13" s="12">
        <f t="shared" si="4"/>
        <v>201</v>
      </c>
      <c r="J13" s="9">
        <v>33.06</v>
      </c>
      <c r="K13" s="12">
        <f t="shared" si="5"/>
        <v>136</v>
      </c>
      <c r="L13" s="9">
        <v>36.05</v>
      </c>
      <c r="M13" s="12">
        <f t="shared" si="6"/>
        <v>74.5</v>
      </c>
      <c r="N13" s="9">
        <v>39.62</v>
      </c>
    </row>
    <row r="14" spans="1:14" s="5" customFormat="1" ht="15" customHeight="1">
      <c r="A14" s="12">
        <f t="shared" si="0"/>
        <v>481</v>
      </c>
      <c r="B14" s="9">
        <v>23.37</v>
      </c>
      <c r="C14" s="12">
        <f t="shared" si="1"/>
        <v>401.5</v>
      </c>
      <c r="D14" s="9">
        <v>25.78</v>
      </c>
      <c r="E14" s="12">
        <f t="shared" si="2"/>
        <v>328.5</v>
      </c>
      <c r="F14" s="9">
        <v>28.19</v>
      </c>
      <c r="G14" s="12">
        <f t="shared" si="3"/>
        <v>262</v>
      </c>
      <c r="H14" s="9">
        <v>30.6</v>
      </c>
      <c r="I14" s="12">
        <f t="shared" si="4"/>
        <v>199.5</v>
      </c>
      <c r="J14" s="9">
        <v>33.12</v>
      </c>
      <c r="K14" s="12">
        <f t="shared" si="5"/>
        <v>135</v>
      </c>
      <c r="L14" s="9">
        <v>36.12</v>
      </c>
      <c r="M14" s="12">
        <f t="shared" si="6"/>
        <v>73</v>
      </c>
      <c r="N14" s="9">
        <v>39.71</v>
      </c>
    </row>
    <row r="15" spans="1:14" s="5" customFormat="1" ht="15" customHeight="1">
      <c r="A15" s="12">
        <f t="shared" si="0"/>
        <v>479.5</v>
      </c>
      <c r="B15" s="9">
        <v>23.42</v>
      </c>
      <c r="C15" s="12">
        <f t="shared" si="1"/>
        <v>400</v>
      </c>
      <c r="D15" s="9">
        <v>25.83</v>
      </c>
      <c r="E15" s="12">
        <f t="shared" si="2"/>
        <v>327</v>
      </c>
      <c r="F15" s="9">
        <v>28.24</v>
      </c>
      <c r="G15" s="12">
        <f t="shared" si="3"/>
        <v>260.5</v>
      </c>
      <c r="H15" s="9">
        <v>30.65</v>
      </c>
      <c r="I15" s="12">
        <f t="shared" si="4"/>
        <v>198</v>
      </c>
      <c r="J15" s="9">
        <v>33.18</v>
      </c>
      <c r="K15" s="12">
        <f t="shared" si="5"/>
        <v>134</v>
      </c>
      <c r="L15" s="9">
        <v>36.19</v>
      </c>
      <c r="M15" s="12">
        <f t="shared" si="6"/>
        <v>72</v>
      </c>
      <c r="N15" s="9">
        <v>39.8</v>
      </c>
    </row>
    <row r="16" spans="1:14" s="5" customFormat="1" ht="15" customHeight="1">
      <c r="A16" s="12">
        <f t="shared" si="0"/>
        <v>477.5</v>
      </c>
      <c r="B16" s="9">
        <v>23.47</v>
      </c>
      <c r="C16" s="12">
        <f t="shared" si="1"/>
        <v>398.5</v>
      </c>
      <c r="D16" s="9">
        <v>25.88</v>
      </c>
      <c r="E16" s="12">
        <f t="shared" si="2"/>
        <v>325.5</v>
      </c>
      <c r="F16" s="9">
        <v>28.29</v>
      </c>
      <c r="G16" s="12">
        <f t="shared" si="3"/>
        <v>259.5</v>
      </c>
      <c r="H16" s="9">
        <v>30.7</v>
      </c>
      <c r="I16" s="12">
        <f t="shared" si="4"/>
        <v>197</v>
      </c>
      <c r="J16" s="9">
        <v>33.24</v>
      </c>
      <c r="K16" s="12">
        <f t="shared" si="5"/>
        <v>132</v>
      </c>
      <c r="L16" s="9">
        <v>36.26</v>
      </c>
      <c r="M16" s="12">
        <f t="shared" si="6"/>
        <v>70.5</v>
      </c>
      <c r="N16" s="9">
        <v>39.89</v>
      </c>
    </row>
    <row r="17" spans="1:14" s="5" customFormat="1" ht="15" customHeight="1">
      <c r="A17" s="12">
        <f t="shared" si="0"/>
        <v>476</v>
      </c>
      <c r="B17" s="9">
        <v>23.52</v>
      </c>
      <c r="C17" s="12">
        <f t="shared" si="1"/>
        <v>397</v>
      </c>
      <c r="D17" s="9">
        <v>25.93</v>
      </c>
      <c r="E17" s="12">
        <f t="shared" si="2"/>
        <v>324</v>
      </c>
      <c r="F17" s="9">
        <v>28.34</v>
      </c>
      <c r="G17" s="12">
        <f t="shared" si="3"/>
        <v>258</v>
      </c>
      <c r="H17" s="9">
        <v>30.75</v>
      </c>
      <c r="I17" s="12">
        <f t="shared" si="4"/>
        <v>195.5</v>
      </c>
      <c r="J17" s="9">
        <v>33.3</v>
      </c>
      <c r="K17" s="12">
        <f t="shared" si="5"/>
        <v>131</v>
      </c>
      <c r="L17" s="9">
        <v>36.33</v>
      </c>
      <c r="M17" s="12">
        <f t="shared" si="6"/>
        <v>69</v>
      </c>
      <c r="N17" s="9">
        <v>39.98</v>
      </c>
    </row>
    <row r="18" spans="1:14" s="5" customFormat="1" ht="15" customHeight="1">
      <c r="A18" s="12">
        <f t="shared" si="0"/>
        <v>474</v>
      </c>
      <c r="B18" s="9">
        <v>23.57</v>
      </c>
      <c r="C18" s="12">
        <f t="shared" si="1"/>
        <v>395.5</v>
      </c>
      <c r="D18" s="9">
        <v>25.98</v>
      </c>
      <c r="E18" s="12">
        <f t="shared" si="2"/>
        <v>322.5</v>
      </c>
      <c r="F18" s="9">
        <v>28.39</v>
      </c>
      <c r="G18" s="12">
        <f t="shared" si="3"/>
        <v>257</v>
      </c>
      <c r="H18" s="9">
        <v>30.8</v>
      </c>
      <c r="I18" s="12">
        <f t="shared" si="4"/>
        <v>194</v>
      </c>
      <c r="J18" s="9">
        <v>33.36</v>
      </c>
      <c r="K18" s="12">
        <f t="shared" si="5"/>
        <v>130</v>
      </c>
      <c r="L18" s="9">
        <v>36.4</v>
      </c>
      <c r="M18" s="12">
        <f t="shared" si="6"/>
        <v>68</v>
      </c>
      <c r="N18" s="9">
        <v>40.07</v>
      </c>
    </row>
    <row r="19" spans="1:14" s="5" customFormat="1" ht="15" customHeight="1">
      <c r="A19" s="12">
        <f t="shared" si="0"/>
        <v>472.5</v>
      </c>
      <c r="B19" s="9">
        <v>23.62</v>
      </c>
      <c r="C19" s="12">
        <f t="shared" si="1"/>
        <v>393.5</v>
      </c>
      <c r="D19" s="9">
        <v>26.03</v>
      </c>
      <c r="E19" s="12">
        <f t="shared" si="2"/>
        <v>321.5</v>
      </c>
      <c r="F19" s="9">
        <v>28.44</v>
      </c>
      <c r="G19" s="12">
        <f t="shared" si="3"/>
        <v>255.5</v>
      </c>
      <c r="H19" s="9">
        <v>30.85</v>
      </c>
      <c r="I19" s="12">
        <f t="shared" si="4"/>
        <v>192.5</v>
      </c>
      <c r="J19" s="9">
        <v>33.42</v>
      </c>
      <c r="K19" s="12">
        <f t="shared" si="5"/>
        <v>128</v>
      </c>
      <c r="L19" s="9">
        <v>36.47</v>
      </c>
      <c r="M19" s="12">
        <f t="shared" si="6"/>
        <v>66.5</v>
      </c>
      <c r="N19" s="9">
        <v>40.16</v>
      </c>
    </row>
    <row r="20" spans="1:14" s="5" customFormat="1" ht="15" customHeight="1">
      <c r="A20" s="12">
        <f aca="true" t="shared" si="7" ref="A20:A35">TRUNC((48.5-B20)^1.79*3,0)/2</f>
        <v>471</v>
      </c>
      <c r="B20" s="9">
        <v>23.67</v>
      </c>
      <c r="C20" s="12">
        <f aca="true" t="shared" si="8" ref="C20:C35">TRUNC((48.5-D20)^1.79*3,0)/2</f>
        <v>392</v>
      </c>
      <c r="D20" s="9">
        <v>26.08</v>
      </c>
      <c r="E20" s="12">
        <f aca="true" t="shared" si="9" ref="E20:E35">TRUNC((48.5-F20)^1.79*3,0)/2</f>
        <v>320</v>
      </c>
      <c r="F20" s="9">
        <v>28.49</v>
      </c>
      <c r="G20" s="12">
        <f aca="true" t="shared" si="10" ref="G20:G35">TRUNC((48.5-H20)^1.79*3,0)/2</f>
        <v>254</v>
      </c>
      <c r="H20" s="9">
        <v>30.9</v>
      </c>
      <c r="I20" s="12">
        <f aca="true" t="shared" si="11" ref="I20:I35">TRUNC((48.5-J20)^1.79*3,0)/2</f>
        <v>191.5</v>
      </c>
      <c r="J20" s="9">
        <v>33.48</v>
      </c>
      <c r="K20" s="12">
        <f t="shared" si="5"/>
        <v>127</v>
      </c>
      <c r="L20" s="9">
        <v>36.54</v>
      </c>
      <c r="M20" s="12">
        <f aca="true" t="shared" si="12" ref="M20:M35">TRUNC((48.5-N20)^1.79*3,0)/2</f>
        <v>65.5</v>
      </c>
      <c r="N20" s="9">
        <v>40.25</v>
      </c>
    </row>
    <row r="21" spans="1:14" s="5" customFormat="1" ht="15" customHeight="1">
      <c r="A21" s="12">
        <f t="shared" si="7"/>
        <v>469</v>
      </c>
      <c r="B21" s="9">
        <v>23.72</v>
      </c>
      <c r="C21" s="12">
        <f t="shared" si="8"/>
        <v>390.5</v>
      </c>
      <c r="D21" s="9">
        <v>26.13</v>
      </c>
      <c r="E21" s="12">
        <f t="shared" si="9"/>
        <v>318.5</v>
      </c>
      <c r="F21" s="9">
        <v>28.54</v>
      </c>
      <c r="G21" s="12">
        <f t="shared" si="10"/>
        <v>253</v>
      </c>
      <c r="H21" s="9">
        <v>30.95</v>
      </c>
      <c r="I21" s="12">
        <f t="shared" si="11"/>
        <v>190</v>
      </c>
      <c r="J21" s="9">
        <v>33.54</v>
      </c>
      <c r="K21" s="12">
        <f t="shared" si="5"/>
        <v>126</v>
      </c>
      <c r="L21" s="9">
        <v>36.61</v>
      </c>
      <c r="M21" s="12">
        <f t="shared" si="12"/>
        <v>64</v>
      </c>
      <c r="N21" s="9">
        <v>40.34</v>
      </c>
    </row>
    <row r="22" spans="1:14" s="5" customFormat="1" ht="15" customHeight="1">
      <c r="A22" s="12">
        <f t="shared" si="7"/>
        <v>467.5</v>
      </c>
      <c r="B22" s="9">
        <v>23.77</v>
      </c>
      <c r="C22" s="12">
        <f t="shared" si="8"/>
        <v>389</v>
      </c>
      <c r="D22" s="9">
        <v>26.18</v>
      </c>
      <c r="E22" s="12">
        <f t="shared" si="9"/>
        <v>317</v>
      </c>
      <c r="F22" s="9">
        <v>28.59</v>
      </c>
      <c r="G22" s="12">
        <f t="shared" si="10"/>
        <v>251.5</v>
      </c>
      <c r="H22" s="9">
        <v>31</v>
      </c>
      <c r="I22" s="12">
        <f t="shared" si="11"/>
        <v>188.5</v>
      </c>
      <c r="J22" s="9">
        <v>33.6</v>
      </c>
      <c r="K22" s="12">
        <f t="shared" si="5"/>
        <v>124</v>
      </c>
      <c r="L22" s="9">
        <v>36.68</v>
      </c>
      <c r="M22" s="12">
        <f t="shared" si="12"/>
        <v>63</v>
      </c>
      <c r="N22" s="9">
        <v>40.43</v>
      </c>
    </row>
    <row r="23" spans="1:14" s="5" customFormat="1" ht="15" customHeight="1">
      <c r="A23" s="12">
        <f t="shared" si="7"/>
        <v>466</v>
      </c>
      <c r="B23" s="9">
        <v>23.82</v>
      </c>
      <c r="C23" s="12">
        <f t="shared" si="8"/>
        <v>387.5</v>
      </c>
      <c r="D23" s="9">
        <v>26.23</v>
      </c>
      <c r="E23" s="12">
        <f t="shared" si="9"/>
        <v>315.5</v>
      </c>
      <c r="F23" s="9">
        <v>28.64</v>
      </c>
      <c r="G23" s="12">
        <f t="shared" si="10"/>
        <v>250.5</v>
      </c>
      <c r="H23" s="9">
        <v>31.05</v>
      </c>
      <c r="I23" s="12">
        <f t="shared" si="11"/>
        <v>187</v>
      </c>
      <c r="J23" s="9">
        <v>33.66</v>
      </c>
      <c r="K23" s="12">
        <f t="shared" si="5"/>
        <v>123</v>
      </c>
      <c r="L23" s="9">
        <v>36.75</v>
      </c>
      <c r="M23" s="12">
        <f t="shared" si="12"/>
        <v>61.5</v>
      </c>
      <c r="N23" s="9">
        <v>40.52</v>
      </c>
    </row>
    <row r="24" spans="1:14" s="5" customFormat="1" ht="15" customHeight="1">
      <c r="A24" s="12">
        <f t="shared" si="7"/>
        <v>464</v>
      </c>
      <c r="B24" s="9">
        <v>23.87</v>
      </c>
      <c r="C24" s="12">
        <f t="shared" si="8"/>
        <v>386</v>
      </c>
      <c r="D24" s="9">
        <v>26.28</v>
      </c>
      <c r="E24" s="12">
        <f t="shared" si="9"/>
        <v>314</v>
      </c>
      <c r="F24" s="9">
        <v>28.69</v>
      </c>
      <c r="G24" s="12">
        <f t="shared" si="10"/>
        <v>249</v>
      </c>
      <c r="H24" s="9">
        <v>31.1</v>
      </c>
      <c r="I24" s="12">
        <f t="shared" si="11"/>
        <v>186</v>
      </c>
      <c r="J24" s="9">
        <v>33.72</v>
      </c>
      <c r="K24" s="12">
        <f t="shared" si="5"/>
        <v>122</v>
      </c>
      <c r="L24" s="9">
        <v>36.82</v>
      </c>
      <c r="M24" s="12">
        <f t="shared" si="12"/>
        <v>60.5</v>
      </c>
      <c r="N24" s="9">
        <v>40.61</v>
      </c>
    </row>
    <row r="25" spans="1:14" s="5" customFormat="1" ht="15" customHeight="1">
      <c r="A25" s="12">
        <f t="shared" si="7"/>
        <v>462.5</v>
      </c>
      <c r="B25" s="9">
        <v>23.92</v>
      </c>
      <c r="C25" s="12">
        <f t="shared" si="8"/>
        <v>384.5</v>
      </c>
      <c r="D25" s="9">
        <v>26.33</v>
      </c>
      <c r="E25" s="12">
        <f t="shared" si="9"/>
        <v>313</v>
      </c>
      <c r="F25" s="9">
        <v>28.74</v>
      </c>
      <c r="G25" s="12">
        <f t="shared" si="10"/>
        <v>247.5</v>
      </c>
      <c r="H25" s="9">
        <v>31.15</v>
      </c>
      <c r="I25" s="12">
        <f t="shared" si="11"/>
        <v>184.5</v>
      </c>
      <c r="J25" s="9">
        <v>33.78</v>
      </c>
      <c r="K25" s="12">
        <f t="shared" si="5"/>
        <v>120</v>
      </c>
      <c r="L25" s="9">
        <v>36.89</v>
      </c>
      <c r="M25" s="12">
        <f t="shared" si="12"/>
        <v>59</v>
      </c>
      <c r="N25" s="9">
        <v>40.7</v>
      </c>
    </row>
    <row r="26" spans="1:14" s="5" customFormat="1" ht="15" customHeight="1">
      <c r="A26" s="12">
        <f t="shared" si="7"/>
        <v>460.5</v>
      </c>
      <c r="B26" s="9">
        <v>23.97</v>
      </c>
      <c r="C26" s="12">
        <f t="shared" si="8"/>
        <v>383</v>
      </c>
      <c r="D26" s="9">
        <v>26.38</v>
      </c>
      <c r="E26" s="12">
        <f t="shared" si="9"/>
        <v>311.5</v>
      </c>
      <c r="F26" s="9">
        <v>28.79</v>
      </c>
      <c r="G26" s="12">
        <f t="shared" si="10"/>
        <v>246.5</v>
      </c>
      <c r="H26" s="9">
        <v>31.2</v>
      </c>
      <c r="I26" s="12">
        <f t="shared" si="11"/>
        <v>183</v>
      </c>
      <c r="J26" s="9">
        <v>33.84</v>
      </c>
      <c r="K26" s="12">
        <f t="shared" si="5"/>
        <v>119</v>
      </c>
      <c r="L26" s="9">
        <v>36.96</v>
      </c>
      <c r="M26" s="12">
        <f t="shared" si="12"/>
        <v>58</v>
      </c>
      <c r="N26" s="9">
        <v>40.79</v>
      </c>
    </row>
    <row r="27" spans="1:14" s="5" customFormat="1" ht="15" customHeight="1">
      <c r="A27" s="12">
        <f t="shared" si="7"/>
        <v>459</v>
      </c>
      <c r="B27" s="9">
        <v>24.02</v>
      </c>
      <c r="C27" s="12">
        <f t="shared" si="8"/>
        <v>381.5</v>
      </c>
      <c r="D27" s="9">
        <v>26.43</v>
      </c>
      <c r="E27" s="12">
        <f t="shared" si="9"/>
        <v>310</v>
      </c>
      <c r="F27" s="9">
        <v>28.84</v>
      </c>
      <c r="G27" s="12">
        <f t="shared" si="10"/>
        <v>245</v>
      </c>
      <c r="H27" s="9">
        <v>31.25</v>
      </c>
      <c r="I27" s="12">
        <f t="shared" si="11"/>
        <v>182</v>
      </c>
      <c r="J27" s="9">
        <v>33.9</v>
      </c>
      <c r="K27" s="12">
        <f t="shared" si="5"/>
        <v>118</v>
      </c>
      <c r="L27" s="9">
        <v>37.03</v>
      </c>
      <c r="M27" s="12">
        <f t="shared" si="12"/>
        <v>56.5</v>
      </c>
      <c r="N27" s="9">
        <v>40.88</v>
      </c>
    </row>
    <row r="28" spans="1:14" s="5" customFormat="1" ht="15" customHeight="1">
      <c r="A28" s="12">
        <f t="shared" si="7"/>
        <v>457.5</v>
      </c>
      <c r="B28" s="9">
        <v>24.07</v>
      </c>
      <c r="C28" s="12">
        <f t="shared" si="8"/>
        <v>379.5</v>
      </c>
      <c r="D28" s="9">
        <v>26.48</v>
      </c>
      <c r="E28" s="12">
        <f t="shared" si="9"/>
        <v>308.5</v>
      </c>
      <c r="F28" s="9">
        <v>28.89</v>
      </c>
      <c r="G28" s="12">
        <f t="shared" si="10"/>
        <v>244</v>
      </c>
      <c r="H28" s="9">
        <v>31.3</v>
      </c>
      <c r="I28" s="12">
        <f t="shared" si="11"/>
        <v>180.5</v>
      </c>
      <c r="J28" s="9">
        <v>33.96</v>
      </c>
      <c r="K28" s="12">
        <f t="shared" si="5"/>
        <v>116</v>
      </c>
      <c r="L28" s="9">
        <v>37.1</v>
      </c>
      <c r="M28" s="12">
        <f t="shared" si="12"/>
        <v>55.5</v>
      </c>
      <c r="N28" s="9">
        <v>40.97</v>
      </c>
    </row>
    <row r="29" spans="1:14" s="5" customFormat="1" ht="15" customHeight="1">
      <c r="A29" s="12">
        <f t="shared" si="7"/>
        <v>455.5</v>
      </c>
      <c r="B29" s="9">
        <v>24.12</v>
      </c>
      <c r="C29" s="12">
        <f t="shared" si="8"/>
        <v>378</v>
      </c>
      <c r="D29" s="9">
        <v>26.53</v>
      </c>
      <c r="E29" s="12">
        <f t="shared" si="9"/>
        <v>307</v>
      </c>
      <c r="F29" s="9">
        <v>28.94</v>
      </c>
      <c r="G29" s="12">
        <f t="shared" si="10"/>
        <v>242.5</v>
      </c>
      <c r="H29" s="9">
        <v>31.35</v>
      </c>
      <c r="I29" s="12">
        <f t="shared" si="11"/>
        <v>179</v>
      </c>
      <c r="J29" s="9">
        <v>34.02</v>
      </c>
      <c r="K29" s="12">
        <f t="shared" si="5"/>
        <v>115</v>
      </c>
      <c r="L29" s="9">
        <v>37.17</v>
      </c>
      <c r="M29" s="12">
        <f t="shared" si="12"/>
        <v>54</v>
      </c>
      <c r="N29" s="9">
        <v>41.06</v>
      </c>
    </row>
    <row r="30" spans="1:14" s="5" customFormat="1" ht="15" customHeight="1">
      <c r="A30" s="12">
        <f t="shared" si="7"/>
        <v>454</v>
      </c>
      <c r="B30" s="9">
        <v>24.17</v>
      </c>
      <c r="C30" s="12">
        <f t="shared" si="8"/>
        <v>376.5</v>
      </c>
      <c r="D30" s="9">
        <v>26.58</v>
      </c>
      <c r="E30" s="12">
        <f t="shared" si="9"/>
        <v>305.5</v>
      </c>
      <c r="F30" s="9">
        <v>28.99</v>
      </c>
      <c r="G30" s="12">
        <f t="shared" si="10"/>
        <v>241.5</v>
      </c>
      <c r="H30" s="9">
        <v>31.4</v>
      </c>
      <c r="I30" s="12">
        <f t="shared" si="11"/>
        <v>178</v>
      </c>
      <c r="J30" s="9">
        <v>34.08</v>
      </c>
      <c r="K30" s="12">
        <f t="shared" si="5"/>
        <v>114</v>
      </c>
      <c r="L30" s="9">
        <v>37.24</v>
      </c>
      <c r="M30" s="12">
        <f t="shared" si="12"/>
        <v>53</v>
      </c>
      <c r="N30" s="9">
        <v>41.15</v>
      </c>
    </row>
    <row r="31" spans="1:14" s="5" customFormat="1" ht="15" customHeight="1">
      <c r="A31" s="12">
        <f t="shared" si="7"/>
        <v>452.5</v>
      </c>
      <c r="B31" s="9">
        <v>24.22</v>
      </c>
      <c r="C31" s="12">
        <f t="shared" si="8"/>
        <v>375</v>
      </c>
      <c r="D31" s="9">
        <v>26.63</v>
      </c>
      <c r="E31" s="12">
        <f t="shared" si="9"/>
        <v>304.5</v>
      </c>
      <c r="F31" s="9">
        <v>29.04</v>
      </c>
      <c r="G31" s="12">
        <f t="shared" si="10"/>
        <v>240</v>
      </c>
      <c r="H31" s="9">
        <v>31.45</v>
      </c>
      <c r="I31" s="12">
        <f t="shared" si="11"/>
        <v>176.5</v>
      </c>
      <c r="J31" s="9">
        <v>34.14</v>
      </c>
      <c r="K31" s="12">
        <f t="shared" si="5"/>
        <v>113</v>
      </c>
      <c r="L31" s="9">
        <v>37.31</v>
      </c>
      <c r="M31" s="12">
        <f t="shared" si="12"/>
        <v>52</v>
      </c>
      <c r="N31" s="9">
        <v>41.24</v>
      </c>
    </row>
    <row r="32" spans="1:14" s="5" customFormat="1" ht="15" customHeight="1">
      <c r="A32" s="12">
        <f t="shared" si="7"/>
        <v>450.5</v>
      </c>
      <c r="B32" s="9">
        <v>24.27</v>
      </c>
      <c r="C32" s="12">
        <f t="shared" si="8"/>
        <v>373.5</v>
      </c>
      <c r="D32" s="9">
        <v>26.68</v>
      </c>
      <c r="E32" s="12">
        <f t="shared" si="9"/>
        <v>303</v>
      </c>
      <c r="F32" s="9">
        <v>29.09</v>
      </c>
      <c r="G32" s="12">
        <f t="shared" si="10"/>
        <v>239</v>
      </c>
      <c r="H32" s="9">
        <v>31.5</v>
      </c>
      <c r="I32" s="12">
        <f t="shared" si="11"/>
        <v>175</v>
      </c>
      <c r="J32" s="9">
        <v>34.2</v>
      </c>
      <c r="K32" s="12">
        <f t="shared" si="5"/>
        <v>111</v>
      </c>
      <c r="L32" s="9">
        <v>37.38</v>
      </c>
      <c r="M32" s="12">
        <f t="shared" si="12"/>
        <v>50.5</v>
      </c>
      <c r="N32" s="9">
        <v>41.33</v>
      </c>
    </row>
    <row r="33" spans="1:14" s="5" customFormat="1" ht="15" customHeight="1">
      <c r="A33" s="12">
        <f t="shared" si="7"/>
        <v>449</v>
      </c>
      <c r="B33" s="9">
        <v>24.32</v>
      </c>
      <c r="C33" s="12">
        <f t="shared" si="8"/>
        <v>372</v>
      </c>
      <c r="D33" s="9">
        <v>26.73</v>
      </c>
      <c r="E33" s="12">
        <f t="shared" si="9"/>
        <v>301.5</v>
      </c>
      <c r="F33" s="9">
        <v>29.14</v>
      </c>
      <c r="G33" s="12">
        <f t="shared" si="10"/>
        <v>237.5</v>
      </c>
      <c r="H33" s="9">
        <v>31.55</v>
      </c>
      <c r="I33" s="12">
        <f t="shared" si="11"/>
        <v>174</v>
      </c>
      <c r="J33" s="9">
        <v>34.26</v>
      </c>
      <c r="K33" s="12">
        <f t="shared" si="5"/>
        <v>110</v>
      </c>
      <c r="L33" s="9">
        <v>37.45</v>
      </c>
      <c r="M33" s="12">
        <f t="shared" si="12"/>
        <v>49.5</v>
      </c>
      <c r="N33" s="9">
        <v>41.42</v>
      </c>
    </row>
    <row r="34" spans="1:14" s="5" customFormat="1" ht="15" customHeight="1">
      <c r="A34" s="12">
        <f t="shared" si="7"/>
        <v>447.5</v>
      </c>
      <c r="B34" s="9">
        <v>24.37</v>
      </c>
      <c r="C34" s="12">
        <f t="shared" si="8"/>
        <v>370.5</v>
      </c>
      <c r="D34" s="9">
        <v>26.78</v>
      </c>
      <c r="E34" s="12">
        <f t="shared" si="9"/>
        <v>300</v>
      </c>
      <c r="F34" s="9">
        <v>29.19</v>
      </c>
      <c r="G34" s="12">
        <f t="shared" si="10"/>
        <v>236.5</v>
      </c>
      <c r="H34" s="9">
        <v>31.6</v>
      </c>
      <c r="I34" s="12">
        <f t="shared" si="11"/>
        <v>172.5</v>
      </c>
      <c r="J34" s="9">
        <v>34.32</v>
      </c>
      <c r="K34" s="12">
        <f t="shared" si="5"/>
        <v>109</v>
      </c>
      <c r="L34" s="9">
        <v>37.52</v>
      </c>
      <c r="M34" s="12">
        <f t="shared" si="12"/>
        <v>48.5</v>
      </c>
      <c r="N34" s="9">
        <v>41.51</v>
      </c>
    </row>
    <row r="35" spans="1:14" s="5" customFormat="1" ht="15" customHeight="1">
      <c r="A35" s="12">
        <f t="shared" si="7"/>
        <v>445.5</v>
      </c>
      <c r="B35" s="9">
        <v>24.42</v>
      </c>
      <c r="C35" s="12">
        <f t="shared" si="8"/>
        <v>369</v>
      </c>
      <c r="D35" s="9">
        <v>26.83</v>
      </c>
      <c r="E35" s="12">
        <f t="shared" si="9"/>
        <v>298.5</v>
      </c>
      <c r="F35" s="9">
        <v>29.24</v>
      </c>
      <c r="G35" s="12">
        <f t="shared" si="10"/>
        <v>235</v>
      </c>
      <c r="H35" s="9">
        <v>31.65</v>
      </c>
      <c r="I35" s="12">
        <f t="shared" si="11"/>
        <v>171.5</v>
      </c>
      <c r="J35" s="9">
        <v>34.38</v>
      </c>
      <c r="K35" s="12">
        <f t="shared" si="5"/>
        <v>108</v>
      </c>
      <c r="L35" s="9">
        <v>37.59</v>
      </c>
      <c r="M35" s="12">
        <f t="shared" si="12"/>
        <v>47.5</v>
      </c>
      <c r="N35" s="9">
        <v>41.6</v>
      </c>
    </row>
    <row r="36" spans="1:14" s="5" customFormat="1" ht="15" customHeight="1">
      <c r="A36" s="12">
        <f aca="true" t="shared" si="13" ref="A36:A50">TRUNC((48.5-B36)^1.79*3,0)/2</f>
        <v>444</v>
      </c>
      <c r="B36" s="9">
        <v>24.47</v>
      </c>
      <c r="C36" s="12">
        <f aca="true" t="shared" si="14" ref="C36:C50">TRUNC((48.5-D36)^1.79*3,0)/2</f>
        <v>367.5</v>
      </c>
      <c r="D36" s="9">
        <v>26.88</v>
      </c>
      <c r="E36" s="12">
        <f aca="true" t="shared" si="15" ref="E36:E50">TRUNC((48.5-F36)^1.79*3,0)/2</f>
        <v>297.5</v>
      </c>
      <c r="F36" s="9">
        <v>29.29</v>
      </c>
      <c r="G36" s="12">
        <f aca="true" t="shared" si="16" ref="G36:G50">TRUNC((48.5-H36)^1.79*3,0)/2</f>
        <v>234</v>
      </c>
      <c r="H36" s="9">
        <v>31.7</v>
      </c>
      <c r="I36" s="12">
        <f aca="true" t="shared" si="17" ref="I36:I50">TRUNC((48.5-J36)^1.79*3,0)/2</f>
        <v>170</v>
      </c>
      <c r="J36" s="9">
        <v>34.44</v>
      </c>
      <c r="K36" s="12">
        <f t="shared" si="5"/>
        <v>106</v>
      </c>
      <c r="L36" s="9">
        <v>37.66</v>
      </c>
      <c r="M36" s="12">
        <f aca="true" t="shared" si="18" ref="M36:M50">TRUNC((48.5-N36)^1.79*3,0)/2</f>
        <v>46</v>
      </c>
      <c r="N36" s="9">
        <v>41.69</v>
      </c>
    </row>
    <row r="37" spans="1:14" s="5" customFormat="1" ht="15" customHeight="1">
      <c r="A37" s="12">
        <f t="shared" si="13"/>
        <v>442.5</v>
      </c>
      <c r="B37" s="9">
        <v>24.52</v>
      </c>
      <c r="C37" s="12">
        <f t="shared" si="14"/>
        <v>366</v>
      </c>
      <c r="D37" s="9">
        <v>26.93</v>
      </c>
      <c r="E37" s="12">
        <f t="shared" si="15"/>
        <v>296</v>
      </c>
      <c r="F37" s="9">
        <v>29.34</v>
      </c>
      <c r="G37" s="12">
        <f t="shared" si="16"/>
        <v>232.5</v>
      </c>
      <c r="H37" s="9">
        <v>31.75</v>
      </c>
      <c r="I37" s="12">
        <f t="shared" si="17"/>
        <v>168.5</v>
      </c>
      <c r="J37" s="9">
        <v>34.5</v>
      </c>
      <c r="K37" s="12">
        <f t="shared" si="5"/>
        <v>105</v>
      </c>
      <c r="L37" s="9">
        <v>37.73</v>
      </c>
      <c r="M37" s="12">
        <f t="shared" si="18"/>
        <v>45</v>
      </c>
      <c r="N37" s="9">
        <v>41.78</v>
      </c>
    </row>
    <row r="38" spans="1:14" s="5" customFormat="1" ht="15" customHeight="1">
      <c r="A38" s="12">
        <f t="shared" si="13"/>
        <v>440.5</v>
      </c>
      <c r="B38" s="9">
        <v>24.57</v>
      </c>
      <c r="C38" s="12">
        <f t="shared" si="14"/>
        <v>364.5</v>
      </c>
      <c r="D38" s="9">
        <v>26.98</v>
      </c>
      <c r="E38" s="12">
        <f t="shared" si="15"/>
        <v>294.5</v>
      </c>
      <c r="F38" s="9">
        <v>29.39</v>
      </c>
      <c r="G38" s="12">
        <f t="shared" si="16"/>
        <v>231.5</v>
      </c>
      <c r="H38" s="9">
        <v>31.8</v>
      </c>
      <c r="I38" s="12">
        <f t="shared" si="17"/>
        <v>167.5</v>
      </c>
      <c r="J38" s="9">
        <v>34.56</v>
      </c>
      <c r="K38" s="12">
        <f t="shared" si="5"/>
        <v>104</v>
      </c>
      <c r="L38" s="9">
        <v>37.8</v>
      </c>
      <c r="M38" s="12">
        <f t="shared" si="18"/>
        <v>44</v>
      </c>
      <c r="N38" s="9">
        <v>41.87</v>
      </c>
    </row>
    <row r="39" spans="1:14" s="5" customFormat="1" ht="15" customHeight="1">
      <c r="A39" s="12">
        <f t="shared" si="13"/>
        <v>439</v>
      </c>
      <c r="B39" s="9">
        <v>24.62</v>
      </c>
      <c r="C39" s="12">
        <f t="shared" si="14"/>
        <v>363</v>
      </c>
      <c r="D39" s="9">
        <v>27.03</v>
      </c>
      <c r="E39" s="12">
        <f t="shared" si="15"/>
        <v>293</v>
      </c>
      <c r="F39" s="9">
        <v>29.44</v>
      </c>
      <c r="G39" s="12">
        <f t="shared" si="16"/>
        <v>230</v>
      </c>
      <c r="H39" s="9">
        <v>31.85</v>
      </c>
      <c r="I39" s="12">
        <f t="shared" si="17"/>
        <v>166</v>
      </c>
      <c r="J39" s="9">
        <v>34.62</v>
      </c>
      <c r="K39" s="12">
        <f t="shared" si="5"/>
        <v>103</v>
      </c>
      <c r="L39" s="9">
        <v>37.87</v>
      </c>
      <c r="M39" s="12">
        <f t="shared" si="18"/>
        <v>43</v>
      </c>
      <c r="N39" s="9">
        <v>41.96</v>
      </c>
    </row>
    <row r="40" spans="1:14" s="5" customFormat="1" ht="15" customHeight="1">
      <c r="A40" s="12">
        <f t="shared" si="13"/>
        <v>437.5</v>
      </c>
      <c r="B40" s="9">
        <v>24.67</v>
      </c>
      <c r="C40" s="12">
        <f t="shared" si="14"/>
        <v>361.5</v>
      </c>
      <c r="D40" s="9">
        <v>27.08</v>
      </c>
      <c r="E40" s="12">
        <f t="shared" si="15"/>
        <v>292</v>
      </c>
      <c r="F40" s="9">
        <v>29.49</v>
      </c>
      <c r="G40" s="12">
        <f t="shared" si="16"/>
        <v>229</v>
      </c>
      <c r="H40" s="9">
        <v>31.9</v>
      </c>
      <c r="I40" s="12">
        <f t="shared" si="17"/>
        <v>165</v>
      </c>
      <c r="J40" s="9">
        <v>34.68</v>
      </c>
      <c r="K40" s="12">
        <f t="shared" si="5"/>
        <v>101</v>
      </c>
      <c r="L40" s="9">
        <v>37.94</v>
      </c>
      <c r="M40" s="12">
        <f t="shared" si="18"/>
        <v>42</v>
      </c>
      <c r="N40" s="9">
        <v>42.05</v>
      </c>
    </row>
    <row r="41" spans="1:14" s="5" customFormat="1" ht="15" customHeight="1">
      <c r="A41" s="12">
        <f t="shared" si="13"/>
        <v>436</v>
      </c>
      <c r="B41" s="9">
        <v>24.72</v>
      </c>
      <c r="C41" s="12">
        <f t="shared" si="14"/>
        <v>360</v>
      </c>
      <c r="D41" s="9">
        <v>27.13</v>
      </c>
      <c r="E41" s="12">
        <f t="shared" si="15"/>
        <v>290.5</v>
      </c>
      <c r="F41" s="9">
        <v>29.54</v>
      </c>
      <c r="G41" s="12">
        <f t="shared" si="16"/>
        <v>227.5</v>
      </c>
      <c r="H41" s="9">
        <v>31.95</v>
      </c>
      <c r="I41" s="12">
        <f t="shared" si="17"/>
        <v>163.5</v>
      </c>
      <c r="J41" s="9">
        <v>34.74</v>
      </c>
      <c r="K41" s="12">
        <f t="shared" si="5"/>
        <v>100</v>
      </c>
      <c r="L41" s="9">
        <v>38.01</v>
      </c>
      <c r="M41" s="12">
        <f t="shared" si="18"/>
        <v>41</v>
      </c>
      <c r="N41" s="9">
        <v>42.14</v>
      </c>
    </row>
    <row r="42" spans="1:14" s="5" customFormat="1" ht="15" customHeight="1">
      <c r="A42" s="12">
        <f t="shared" si="13"/>
        <v>434</v>
      </c>
      <c r="B42" s="9">
        <v>24.77</v>
      </c>
      <c r="C42" s="12">
        <f t="shared" si="14"/>
        <v>358.5</v>
      </c>
      <c r="D42" s="9">
        <v>27.18</v>
      </c>
      <c r="E42" s="12">
        <f t="shared" si="15"/>
        <v>289</v>
      </c>
      <c r="F42" s="9">
        <v>29.59</v>
      </c>
      <c r="G42" s="12">
        <f t="shared" si="16"/>
        <v>226.5</v>
      </c>
      <c r="H42" s="9">
        <v>32</v>
      </c>
      <c r="I42" s="12">
        <f t="shared" si="17"/>
        <v>162</v>
      </c>
      <c r="J42" s="9">
        <v>34.8</v>
      </c>
      <c r="K42" s="12">
        <f t="shared" si="5"/>
        <v>99</v>
      </c>
      <c r="L42" s="9">
        <v>38.08</v>
      </c>
      <c r="M42" s="12">
        <f t="shared" si="18"/>
        <v>40</v>
      </c>
      <c r="N42" s="9">
        <v>42.23</v>
      </c>
    </row>
    <row r="43" spans="1:14" s="5" customFormat="1" ht="15" customHeight="1">
      <c r="A43" s="12">
        <f t="shared" si="13"/>
        <v>432.5</v>
      </c>
      <c r="B43" s="9">
        <v>24.82</v>
      </c>
      <c r="C43" s="12">
        <f t="shared" si="14"/>
        <v>357</v>
      </c>
      <c r="D43" s="9">
        <v>27.23</v>
      </c>
      <c r="E43" s="12">
        <f t="shared" si="15"/>
        <v>287.5</v>
      </c>
      <c r="F43" s="9">
        <v>29.64</v>
      </c>
      <c r="G43" s="12">
        <f t="shared" si="16"/>
        <v>225</v>
      </c>
      <c r="H43" s="9">
        <v>32.05</v>
      </c>
      <c r="I43" s="12">
        <f t="shared" si="17"/>
        <v>161</v>
      </c>
      <c r="J43" s="9">
        <v>34.86</v>
      </c>
      <c r="K43" s="12">
        <f t="shared" si="5"/>
        <v>98</v>
      </c>
      <c r="L43" s="9">
        <v>38.15</v>
      </c>
      <c r="M43" s="12">
        <f t="shared" si="18"/>
        <v>39</v>
      </c>
      <c r="N43" s="9">
        <v>42.32</v>
      </c>
    </row>
    <row r="44" spans="1:14" s="5" customFormat="1" ht="15" customHeight="1">
      <c r="A44" s="12">
        <f t="shared" si="13"/>
        <v>431</v>
      </c>
      <c r="B44" s="9">
        <v>24.87</v>
      </c>
      <c r="C44" s="12">
        <f t="shared" si="14"/>
        <v>355.5</v>
      </c>
      <c r="D44" s="9">
        <v>27.28</v>
      </c>
      <c r="E44" s="12">
        <f t="shared" si="15"/>
        <v>286.5</v>
      </c>
      <c r="F44" s="9">
        <v>29.69</v>
      </c>
      <c r="G44" s="12">
        <f t="shared" si="16"/>
        <v>224</v>
      </c>
      <c r="H44" s="9">
        <v>32.1</v>
      </c>
      <c r="I44" s="12">
        <f t="shared" si="17"/>
        <v>159.5</v>
      </c>
      <c r="J44" s="9">
        <v>34.92</v>
      </c>
      <c r="K44" s="12">
        <f t="shared" si="5"/>
        <v>97</v>
      </c>
      <c r="L44" s="9">
        <v>38.22</v>
      </c>
      <c r="M44" s="12">
        <f t="shared" si="18"/>
        <v>38</v>
      </c>
      <c r="N44" s="9">
        <v>42.41</v>
      </c>
    </row>
    <row r="45" spans="1:14" s="5" customFormat="1" ht="15" customHeight="1">
      <c r="A45" s="12">
        <f t="shared" si="13"/>
        <v>429</v>
      </c>
      <c r="B45" s="9">
        <v>24.92</v>
      </c>
      <c r="C45" s="12">
        <f t="shared" si="14"/>
        <v>354</v>
      </c>
      <c r="D45" s="9">
        <v>27.33</v>
      </c>
      <c r="E45" s="12">
        <f t="shared" si="15"/>
        <v>285</v>
      </c>
      <c r="F45" s="9">
        <v>29.74</v>
      </c>
      <c r="G45" s="12">
        <f t="shared" si="16"/>
        <v>222.5</v>
      </c>
      <c r="H45" s="9">
        <v>32.15</v>
      </c>
      <c r="I45" s="12">
        <f t="shared" si="17"/>
        <v>158.5</v>
      </c>
      <c r="J45" s="9">
        <v>34.98</v>
      </c>
      <c r="K45" s="12">
        <f t="shared" si="5"/>
        <v>95</v>
      </c>
      <c r="L45" s="9">
        <v>38.29</v>
      </c>
      <c r="M45" s="12">
        <f t="shared" si="18"/>
        <v>37</v>
      </c>
      <c r="N45" s="9">
        <v>42.5</v>
      </c>
    </row>
    <row r="46" spans="1:14" s="5" customFormat="1" ht="15" customHeight="1">
      <c r="A46" s="12">
        <f t="shared" si="13"/>
        <v>427.5</v>
      </c>
      <c r="B46" s="9">
        <v>24.97</v>
      </c>
      <c r="C46" s="12">
        <f t="shared" si="14"/>
        <v>352.5</v>
      </c>
      <c r="D46" s="9">
        <v>27.38</v>
      </c>
      <c r="E46" s="12">
        <f t="shared" si="15"/>
        <v>283.5</v>
      </c>
      <c r="F46" s="9">
        <v>29.79</v>
      </c>
      <c r="G46" s="12">
        <f t="shared" si="16"/>
        <v>221.5</v>
      </c>
      <c r="H46" s="9">
        <v>32.2</v>
      </c>
      <c r="I46" s="12">
        <f t="shared" si="17"/>
        <v>157</v>
      </c>
      <c r="J46" s="9">
        <v>35.04</v>
      </c>
      <c r="K46" s="12">
        <f t="shared" si="5"/>
        <v>94</v>
      </c>
      <c r="L46" s="9">
        <v>38.36</v>
      </c>
      <c r="M46" s="12">
        <f t="shared" si="18"/>
        <v>36</v>
      </c>
      <c r="N46" s="9">
        <v>42.59</v>
      </c>
    </row>
    <row r="47" spans="1:14" s="5" customFormat="1" ht="15" customHeight="1">
      <c r="A47" s="12">
        <f t="shared" si="13"/>
        <v>426</v>
      </c>
      <c r="B47" s="9">
        <v>25.02</v>
      </c>
      <c r="C47" s="12">
        <f t="shared" si="14"/>
        <v>351</v>
      </c>
      <c r="D47" s="9">
        <v>27.43</v>
      </c>
      <c r="E47" s="12">
        <f t="shared" si="15"/>
        <v>282.5</v>
      </c>
      <c r="F47" s="9">
        <v>29.84</v>
      </c>
      <c r="G47" s="12">
        <f t="shared" si="16"/>
        <v>220.5</v>
      </c>
      <c r="H47" s="9">
        <v>32.25</v>
      </c>
      <c r="I47" s="12">
        <f t="shared" si="17"/>
        <v>156</v>
      </c>
      <c r="J47" s="9">
        <v>35.1</v>
      </c>
      <c r="K47" s="12">
        <f t="shared" si="5"/>
        <v>93</v>
      </c>
      <c r="L47" s="9">
        <v>38.43</v>
      </c>
      <c r="M47" s="12">
        <f t="shared" si="18"/>
        <v>35</v>
      </c>
      <c r="N47" s="9">
        <v>42.68</v>
      </c>
    </row>
    <row r="48" spans="1:14" s="5" customFormat="1" ht="15" customHeight="1">
      <c r="A48" s="12">
        <f t="shared" si="13"/>
        <v>424.5</v>
      </c>
      <c r="B48" s="9">
        <v>25.07</v>
      </c>
      <c r="C48" s="12">
        <f t="shared" si="14"/>
        <v>349.5</v>
      </c>
      <c r="D48" s="9">
        <v>27.48</v>
      </c>
      <c r="E48" s="12">
        <f t="shared" si="15"/>
        <v>281</v>
      </c>
      <c r="F48" s="9">
        <v>29.89</v>
      </c>
      <c r="G48" s="12">
        <f t="shared" si="16"/>
        <v>219</v>
      </c>
      <c r="H48" s="9">
        <v>32.3</v>
      </c>
      <c r="I48" s="12">
        <f t="shared" si="17"/>
        <v>154.5</v>
      </c>
      <c r="J48" s="9">
        <v>35.16</v>
      </c>
      <c r="K48" s="12">
        <f t="shared" si="5"/>
        <v>92</v>
      </c>
      <c r="L48" s="9">
        <v>38.5</v>
      </c>
      <c r="M48" s="12">
        <f t="shared" si="18"/>
        <v>34</v>
      </c>
      <c r="N48" s="9">
        <v>42.77</v>
      </c>
    </row>
    <row r="49" spans="1:14" s="5" customFormat="1" ht="15" customHeight="1">
      <c r="A49" s="12">
        <f t="shared" si="13"/>
        <v>422.5</v>
      </c>
      <c r="B49" s="9">
        <v>25.12</v>
      </c>
      <c r="C49" s="12">
        <f t="shared" si="14"/>
        <v>348</v>
      </c>
      <c r="D49" s="9">
        <v>27.53</v>
      </c>
      <c r="E49" s="12">
        <f t="shared" si="15"/>
        <v>279.5</v>
      </c>
      <c r="F49" s="9">
        <v>29.94</v>
      </c>
      <c r="G49" s="12">
        <f t="shared" si="16"/>
        <v>218</v>
      </c>
      <c r="H49" s="9">
        <v>32.35</v>
      </c>
      <c r="I49" s="12">
        <f t="shared" si="17"/>
        <v>153.5</v>
      </c>
      <c r="J49" s="9">
        <v>35.22</v>
      </c>
      <c r="K49" s="12">
        <f t="shared" si="5"/>
        <v>91</v>
      </c>
      <c r="L49" s="9">
        <v>38.57</v>
      </c>
      <c r="M49" s="12">
        <f t="shared" si="18"/>
        <v>33</v>
      </c>
      <c r="N49" s="9">
        <v>42.86</v>
      </c>
    </row>
    <row r="50" spans="1:14" s="5" customFormat="1" ht="15" customHeight="1">
      <c r="A50" s="12">
        <f t="shared" si="13"/>
        <v>421</v>
      </c>
      <c r="B50" s="9">
        <v>25.17</v>
      </c>
      <c r="C50" s="12">
        <f t="shared" si="14"/>
        <v>346.5</v>
      </c>
      <c r="D50" s="9">
        <v>27.58</v>
      </c>
      <c r="E50" s="12">
        <f t="shared" si="15"/>
        <v>278</v>
      </c>
      <c r="F50" s="9">
        <v>29.99</v>
      </c>
      <c r="G50" s="12">
        <f t="shared" si="16"/>
        <v>216.5</v>
      </c>
      <c r="H50" s="9">
        <v>32.4</v>
      </c>
      <c r="I50" s="12">
        <f t="shared" si="17"/>
        <v>152</v>
      </c>
      <c r="J50" s="9">
        <v>35.28</v>
      </c>
      <c r="K50" s="12">
        <f t="shared" si="5"/>
        <v>90</v>
      </c>
      <c r="L50" s="9">
        <v>38.64</v>
      </c>
      <c r="M50" s="12">
        <f t="shared" si="18"/>
        <v>32</v>
      </c>
      <c r="N50" s="9">
        <v>42.95</v>
      </c>
    </row>
    <row r="51" spans="1:13" s="5" customFormat="1" ht="30.75" customHeight="1">
      <c r="A51" s="48" t="s">
        <v>14</v>
      </c>
      <c r="B51" s="2"/>
      <c r="C51" s="3"/>
      <c r="D51" s="2"/>
      <c r="E51" s="4"/>
      <c r="F51" s="2"/>
      <c r="G51" s="3"/>
      <c r="H51" s="2"/>
      <c r="I51" s="3"/>
      <c r="J51" s="2"/>
      <c r="K51" s="3"/>
      <c r="L51" s="2"/>
      <c r="M51" s="6"/>
    </row>
    <row r="52" spans="1:14" s="5" customFormat="1" ht="21" customHeight="1">
      <c r="A52" s="7" t="s">
        <v>9</v>
      </c>
      <c r="B52" s="8" t="s">
        <v>10</v>
      </c>
      <c r="C52" s="7" t="s">
        <v>9</v>
      </c>
      <c r="D52" s="8" t="s">
        <v>10</v>
      </c>
      <c r="E52" s="7" t="s">
        <v>9</v>
      </c>
      <c r="F52" s="8" t="s">
        <v>10</v>
      </c>
      <c r="G52" s="7" t="s">
        <v>9</v>
      </c>
      <c r="H52" s="8" t="s">
        <v>10</v>
      </c>
      <c r="I52" s="7" t="s">
        <v>9</v>
      </c>
      <c r="J52" s="8" t="s">
        <v>10</v>
      </c>
      <c r="K52" s="7" t="s">
        <v>9</v>
      </c>
      <c r="L52" s="8" t="s">
        <v>10</v>
      </c>
      <c r="M52" s="7" t="s">
        <v>9</v>
      </c>
      <c r="N52" s="8" t="s">
        <v>10</v>
      </c>
    </row>
    <row r="53" spans="1:14" s="5" customFormat="1" ht="14.25" customHeight="1">
      <c r="A53" s="12">
        <f>TRUNC((73-B53)^1.88*0.576,0)</f>
        <v>500</v>
      </c>
      <c r="B53" s="11">
        <v>36.42</v>
      </c>
      <c r="C53" s="12">
        <f>TRUNC((73-D53)^1.88*0.576,0)</f>
        <v>439</v>
      </c>
      <c r="D53" s="9">
        <v>38.88</v>
      </c>
      <c r="E53" s="12">
        <f>TRUNC((73-F53)^1.88*0.576,0)</f>
        <v>370</v>
      </c>
      <c r="F53" s="9">
        <v>41.82</v>
      </c>
      <c r="G53" s="12">
        <f>TRUNC((73-H53)^1.88*0.576,0)</f>
        <v>302</v>
      </c>
      <c r="H53" s="9">
        <v>45.02</v>
      </c>
      <c r="I53" s="12">
        <f>TRUNC((73-J53)^1.88*0.576,0)</f>
        <v>236</v>
      </c>
      <c r="J53" s="9">
        <v>48.46</v>
      </c>
      <c r="K53" s="12">
        <f>TRUNC((73-L53)^1.88*0.576,0)</f>
        <v>177</v>
      </c>
      <c r="L53" s="9">
        <v>51.91</v>
      </c>
      <c r="M53" s="12">
        <f>TRUNC((73-N53)^1.88*0.576,0)</f>
        <v>120</v>
      </c>
      <c r="N53" s="9">
        <v>55.86</v>
      </c>
    </row>
    <row r="54" spans="1:14" s="5" customFormat="1" ht="14.25" customHeight="1">
      <c r="A54" s="12">
        <f aca="true" t="shared" si="19" ref="A54:A101">TRUNC((73-B54)^1.88*0.576,0)</f>
        <v>499</v>
      </c>
      <c r="B54" s="11">
        <v>36.47</v>
      </c>
      <c r="C54" s="12">
        <f aca="true" t="shared" si="20" ref="C54:C101">TRUNC((73-D54)^1.88*0.576,0)</f>
        <v>437</v>
      </c>
      <c r="D54" s="9">
        <v>38.94</v>
      </c>
      <c r="E54" s="12">
        <f aca="true" t="shared" si="21" ref="E54:E101">TRUNC((73-F54)^1.88*0.576,0)</f>
        <v>369</v>
      </c>
      <c r="F54" s="9">
        <v>41.885</v>
      </c>
      <c r="G54" s="12">
        <f aca="true" t="shared" si="22" ref="G54:G101">TRUNC((73-H54)^1.88*0.576,0)</f>
        <v>300</v>
      </c>
      <c r="H54" s="9">
        <v>45.09</v>
      </c>
      <c r="I54" s="12">
        <f aca="true" t="shared" si="23" ref="I54:I101">TRUNC((73-J54)^1.88*0.576,0)</f>
        <v>234</v>
      </c>
      <c r="J54" s="9">
        <v>48.53</v>
      </c>
      <c r="K54" s="12">
        <f aca="true" t="shared" si="24" ref="K54:K101">TRUNC((73-L54)^1.88*0.576,0)</f>
        <v>176</v>
      </c>
      <c r="L54" s="9">
        <v>51.99</v>
      </c>
      <c r="M54" s="12">
        <f aca="true" t="shared" si="25" ref="M54:M101">TRUNC((73-N54)^1.88*0.576,0)</f>
        <v>117</v>
      </c>
      <c r="N54" s="9">
        <v>56.08</v>
      </c>
    </row>
    <row r="55" spans="1:14" s="5" customFormat="1" ht="14.25" customHeight="1">
      <c r="A55" s="12">
        <f t="shared" si="19"/>
        <v>497</v>
      </c>
      <c r="B55" s="11">
        <v>36.52</v>
      </c>
      <c r="C55" s="12">
        <f t="shared" si="20"/>
        <v>436</v>
      </c>
      <c r="D55" s="9">
        <v>39</v>
      </c>
      <c r="E55" s="12">
        <f t="shared" si="21"/>
        <v>367</v>
      </c>
      <c r="F55" s="9">
        <v>41.95</v>
      </c>
      <c r="G55" s="12">
        <f t="shared" si="22"/>
        <v>299</v>
      </c>
      <c r="H55" s="9">
        <v>45.16</v>
      </c>
      <c r="I55" s="12">
        <f t="shared" si="23"/>
        <v>233</v>
      </c>
      <c r="J55" s="9">
        <v>48.6</v>
      </c>
      <c r="K55" s="12">
        <f t="shared" si="24"/>
        <v>175</v>
      </c>
      <c r="L55" s="9">
        <v>52.07</v>
      </c>
      <c r="M55" s="12">
        <f t="shared" si="25"/>
        <v>114</v>
      </c>
      <c r="N55" s="9">
        <v>56.3</v>
      </c>
    </row>
    <row r="56" spans="1:14" s="5" customFormat="1" ht="14.25" customHeight="1">
      <c r="A56" s="12">
        <f t="shared" si="19"/>
        <v>496</v>
      </c>
      <c r="B56" s="11">
        <v>36.57</v>
      </c>
      <c r="C56" s="12">
        <f t="shared" si="20"/>
        <v>434</v>
      </c>
      <c r="D56" s="9">
        <v>39.06</v>
      </c>
      <c r="E56" s="12">
        <f t="shared" si="21"/>
        <v>366</v>
      </c>
      <c r="F56" s="9">
        <v>42.015</v>
      </c>
      <c r="G56" s="12">
        <f t="shared" si="22"/>
        <v>298</v>
      </c>
      <c r="H56" s="9">
        <v>45.23</v>
      </c>
      <c r="I56" s="12">
        <f t="shared" si="23"/>
        <v>232</v>
      </c>
      <c r="J56" s="9">
        <v>48.67</v>
      </c>
      <c r="K56" s="12">
        <f t="shared" si="24"/>
        <v>173</v>
      </c>
      <c r="L56" s="9">
        <v>52.15</v>
      </c>
      <c r="M56" s="12">
        <f t="shared" si="25"/>
        <v>111</v>
      </c>
      <c r="N56" s="9">
        <v>56.52</v>
      </c>
    </row>
    <row r="57" spans="1:14" s="5" customFormat="1" ht="14.25" customHeight="1">
      <c r="A57" s="12">
        <f t="shared" si="19"/>
        <v>495</v>
      </c>
      <c r="B57" s="11">
        <v>36.62</v>
      </c>
      <c r="C57" s="12">
        <f t="shared" si="20"/>
        <v>433</v>
      </c>
      <c r="D57" s="9">
        <v>39.12</v>
      </c>
      <c r="E57" s="12">
        <f t="shared" si="21"/>
        <v>364</v>
      </c>
      <c r="F57" s="9">
        <v>42.08</v>
      </c>
      <c r="G57" s="12">
        <f t="shared" si="22"/>
        <v>296</v>
      </c>
      <c r="H57" s="9">
        <v>45.3</v>
      </c>
      <c r="I57" s="12">
        <f t="shared" si="23"/>
        <v>231</v>
      </c>
      <c r="J57" s="9">
        <v>48.74</v>
      </c>
      <c r="K57" s="12">
        <f t="shared" si="24"/>
        <v>172</v>
      </c>
      <c r="L57" s="9">
        <v>52.23</v>
      </c>
      <c r="M57" s="12">
        <f t="shared" si="25"/>
        <v>108</v>
      </c>
      <c r="N57" s="9">
        <v>56.74</v>
      </c>
    </row>
    <row r="58" spans="1:14" s="5" customFormat="1" ht="14.25" customHeight="1">
      <c r="A58" s="12">
        <f t="shared" si="19"/>
        <v>493</v>
      </c>
      <c r="B58" s="11">
        <v>36.67</v>
      </c>
      <c r="C58" s="12">
        <f t="shared" si="20"/>
        <v>431</v>
      </c>
      <c r="D58" s="9">
        <v>39.18</v>
      </c>
      <c r="E58" s="12">
        <f t="shared" si="21"/>
        <v>363</v>
      </c>
      <c r="F58" s="9">
        <v>42.145</v>
      </c>
      <c r="G58" s="12">
        <f t="shared" si="22"/>
        <v>295</v>
      </c>
      <c r="H58" s="9">
        <v>45.37</v>
      </c>
      <c r="I58" s="12">
        <f t="shared" si="23"/>
        <v>229</v>
      </c>
      <c r="J58" s="9">
        <v>48.81</v>
      </c>
      <c r="K58" s="12">
        <f t="shared" si="24"/>
        <v>171</v>
      </c>
      <c r="L58" s="9">
        <v>52.31</v>
      </c>
      <c r="M58" s="12">
        <f t="shared" si="25"/>
        <v>106</v>
      </c>
      <c r="N58" s="9">
        <v>56.96</v>
      </c>
    </row>
    <row r="59" spans="1:14" s="5" customFormat="1" ht="14.25" customHeight="1">
      <c r="A59" s="12">
        <f t="shared" si="19"/>
        <v>492</v>
      </c>
      <c r="B59" s="11">
        <v>36.72</v>
      </c>
      <c r="C59" s="12">
        <f t="shared" si="20"/>
        <v>430</v>
      </c>
      <c r="D59" s="9">
        <v>39.24</v>
      </c>
      <c r="E59" s="12">
        <f t="shared" si="21"/>
        <v>361</v>
      </c>
      <c r="F59" s="9">
        <v>42.21</v>
      </c>
      <c r="G59" s="12">
        <f t="shared" si="22"/>
        <v>293</v>
      </c>
      <c r="H59" s="9">
        <v>45.44</v>
      </c>
      <c r="I59" s="12">
        <f t="shared" si="23"/>
        <v>228</v>
      </c>
      <c r="J59" s="9">
        <v>48.88</v>
      </c>
      <c r="K59" s="12">
        <f t="shared" si="24"/>
        <v>170</v>
      </c>
      <c r="L59" s="9">
        <v>52.39</v>
      </c>
      <c r="M59" s="12">
        <f t="shared" si="25"/>
        <v>103</v>
      </c>
      <c r="N59" s="9">
        <v>57.18</v>
      </c>
    </row>
    <row r="60" spans="1:14" s="5" customFormat="1" ht="14.25" customHeight="1">
      <c r="A60" s="12">
        <f t="shared" si="19"/>
        <v>491</v>
      </c>
      <c r="B60" s="11">
        <v>36.77</v>
      </c>
      <c r="C60" s="12">
        <f t="shared" si="20"/>
        <v>428</v>
      </c>
      <c r="D60" s="9">
        <v>39.3</v>
      </c>
      <c r="E60" s="12">
        <f t="shared" si="21"/>
        <v>360</v>
      </c>
      <c r="F60" s="9">
        <v>42.275</v>
      </c>
      <c r="G60" s="12">
        <f t="shared" si="22"/>
        <v>292</v>
      </c>
      <c r="H60" s="9">
        <v>45.51</v>
      </c>
      <c r="I60" s="12">
        <f t="shared" si="23"/>
        <v>227</v>
      </c>
      <c r="J60" s="9">
        <v>48.95</v>
      </c>
      <c r="K60" s="12">
        <f t="shared" si="24"/>
        <v>168</v>
      </c>
      <c r="L60" s="9">
        <v>52.47</v>
      </c>
      <c r="M60" s="12">
        <f t="shared" si="25"/>
        <v>100</v>
      </c>
      <c r="N60" s="9">
        <v>57.4</v>
      </c>
    </row>
    <row r="61" spans="1:14" s="5" customFormat="1" ht="14.25" customHeight="1">
      <c r="A61" s="12">
        <f t="shared" si="19"/>
        <v>490</v>
      </c>
      <c r="B61" s="11">
        <v>36.82</v>
      </c>
      <c r="C61" s="12">
        <f t="shared" si="20"/>
        <v>427</v>
      </c>
      <c r="D61" s="9">
        <v>39.36</v>
      </c>
      <c r="E61" s="12">
        <f t="shared" si="21"/>
        <v>359</v>
      </c>
      <c r="F61" s="9">
        <v>42.34</v>
      </c>
      <c r="G61" s="12">
        <f t="shared" si="22"/>
        <v>291</v>
      </c>
      <c r="H61" s="9">
        <v>45.58</v>
      </c>
      <c r="I61" s="12">
        <f t="shared" si="23"/>
        <v>226</v>
      </c>
      <c r="J61" s="9">
        <v>49.02</v>
      </c>
      <c r="K61" s="12">
        <f t="shared" si="24"/>
        <v>167</v>
      </c>
      <c r="L61" s="9">
        <v>52.55</v>
      </c>
      <c r="M61" s="12">
        <f t="shared" si="25"/>
        <v>98</v>
      </c>
      <c r="N61" s="9">
        <v>57.62</v>
      </c>
    </row>
    <row r="62" spans="1:14" s="5" customFormat="1" ht="14.25" customHeight="1">
      <c r="A62" s="12">
        <f t="shared" si="19"/>
        <v>488</v>
      </c>
      <c r="B62" s="11">
        <v>36.87</v>
      </c>
      <c r="C62" s="12">
        <f t="shared" si="20"/>
        <v>426</v>
      </c>
      <c r="D62" s="9">
        <v>39.42</v>
      </c>
      <c r="E62" s="12">
        <f t="shared" si="21"/>
        <v>357</v>
      </c>
      <c r="F62" s="9">
        <v>42.405</v>
      </c>
      <c r="G62" s="12">
        <f t="shared" si="22"/>
        <v>289</v>
      </c>
      <c r="H62" s="9">
        <v>45.65</v>
      </c>
      <c r="I62" s="12">
        <f t="shared" si="23"/>
        <v>224</v>
      </c>
      <c r="J62" s="9">
        <v>49.09</v>
      </c>
      <c r="K62" s="12">
        <f t="shared" si="24"/>
        <v>166</v>
      </c>
      <c r="L62" s="9">
        <v>52.63</v>
      </c>
      <c r="M62" s="12">
        <f t="shared" si="25"/>
        <v>95</v>
      </c>
      <c r="N62" s="9">
        <v>57.84</v>
      </c>
    </row>
    <row r="63" spans="1:14" s="5" customFormat="1" ht="14.25" customHeight="1">
      <c r="A63" s="12">
        <f t="shared" si="19"/>
        <v>487</v>
      </c>
      <c r="B63" s="11">
        <v>36.92</v>
      </c>
      <c r="C63" s="12">
        <f t="shared" si="20"/>
        <v>424</v>
      </c>
      <c r="D63" s="9">
        <v>39.48</v>
      </c>
      <c r="E63" s="12">
        <f t="shared" si="21"/>
        <v>356</v>
      </c>
      <c r="F63" s="9">
        <v>42.47</v>
      </c>
      <c r="G63" s="12">
        <f t="shared" si="22"/>
        <v>288</v>
      </c>
      <c r="H63" s="9">
        <v>45.72</v>
      </c>
      <c r="I63" s="12">
        <f t="shared" si="23"/>
        <v>223</v>
      </c>
      <c r="J63" s="9">
        <v>49.16</v>
      </c>
      <c r="K63" s="12">
        <f t="shared" si="24"/>
        <v>165</v>
      </c>
      <c r="L63" s="9">
        <v>52.71</v>
      </c>
      <c r="M63" s="12">
        <f t="shared" si="25"/>
        <v>92</v>
      </c>
      <c r="N63" s="9">
        <v>58.06</v>
      </c>
    </row>
    <row r="64" spans="1:14" s="5" customFormat="1" ht="14.25" customHeight="1">
      <c r="A64" s="12">
        <f t="shared" si="19"/>
        <v>486</v>
      </c>
      <c r="B64" s="11">
        <v>36.97</v>
      </c>
      <c r="C64" s="12">
        <f t="shared" si="20"/>
        <v>423</v>
      </c>
      <c r="D64" s="9">
        <v>39.54</v>
      </c>
      <c r="E64" s="12">
        <f t="shared" si="21"/>
        <v>354</v>
      </c>
      <c r="F64" s="9">
        <v>42.535</v>
      </c>
      <c r="G64" s="12">
        <f t="shared" si="22"/>
        <v>286</v>
      </c>
      <c r="H64" s="9">
        <v>45.79</v>
      </c>
      <c r="I64" s="12">
        <f t="shared" si="23"/>
        <v>222</v>
      </c>
      <c r="J64" s="9">
        <v>49.23</v>
      </c>
      <c r="K64" s="12">
        <f t="shared" si="24"/>
        <v>164</v>
      </c>
      <c r="L64" s="9">
        <v>52.79</v>
      </c>
      <c r="M64" s="12">
        <f t="shared" si="25"/>
        <v>90</v>
      </c>
      <c r="N64" s="9">
        <v>58.28</v>
      </c>
    </row>
    <row r="65" spans="1:14" s="5" customFormat="1" ht="14.25" customHeight="1">
      <c r="A65" s="12">
        <f t="shared" si="19"/>
        <v>485</v>
      </c>
      <c r="B65" s="11">
        <v>37.02</v>
      </c>
      <c r="C65" s="12">
        <f t="shared" si="20"/>
        <v>421</v>
      </c>
      <c r="D65" s="9">
        <v>39.6</v>
      </c>
      <c r="E65" s="12">
        <f t="shared" si="21"/>
        <v>353</v>
      </c>
      <c r="F65" s="9">
        <v>42.6</v>
      </c>
      <c r="G65" s="12">
        <f t="shared" si="22"/>
        <v>285</v>
      </c>
      <c r="H65" s="9">
        <v>45.86</v>
      </c>
      <c r="I65" s="12">
        <f t="shared" si="23"/>
        <v>221</v>
      </c>
      <c r="J65" s="9">
        <v>49.3</v>
      </c>
      <c r="K65" s="12">
        <f t="shared" si="24"/>
        <v>162</v>
      </c>
      <c r="L65" s="9">
        <v>52.87</v>
      </c>
      <c r="M65" s="12">
        <f t="shared" si="25"/>
        <v>87</v>
      </c>
      <c r="N65" s="9">
        <v>58.5</v>
      </c>
    </row>
    <row r="66" spans="1:14" s="5" customFormat="1" ht="14.25" customHeight="1">
      <c r="A66" s="12">
        <f t="shared" si="19"/>
        <v>483</v>
      </c>
      <c r="B66" s="11">
        <v>37.07</v>
      </c>
      <c r="C66" s="12">
        <f t="shared" si="20"/>
        <v>420</v>
      </c>
      <c r="D66" s="9">
        <v>39.66</v>
      </c>
      <c r="E66" s="12">
        <f t="shared" si="21"/>
        <v>351</v>
      </c>
      <c r="F66" s="9">
        <v>42.665</v>
      </c>
      <c r="G66" s="12">
        <f t="shared" si="22"/>
        <v>284</v>
      </c>
      <c r="H66" s="9">
        <v>45.93</v>
      </c>
      <c r="I66" s="12">
        <f t="shared" si="23"/>
        <v>220</v>
      </c>
      <c r="J66" s="9">
        <v>49.37</v>
      </c>
      <c r="K66" s="12">
        <f t="shared" si="24"/>
        <v>161</v>
      </c>
      <c r="L66" s="9">
        <v>52.95</v>
      </c>
      <c r="M66" s="12">
        <f t="shared" si="25"/>
        <v>85</v>
      </c>
      <c r="N66" s="9">
        <v>58.72</v>
      </c>
    </row>
    <row r="67" spans="1:14" s="5" customFormat="1" ht="14.25" customHeight="1">
      <c r="A67" s="12">
        <f t="shared" si="19"/>
        <v>482</v>
      </c>
      <c r="B67" s="11">
        <v>37.12</v>
      </c>
      <c r="C67" s="12">
        <f t="shared" si="20"/>
        <v>418</v>
      </c>
      <c r="D67" s="9">
        <v>39.72</v>
      </c>
      <c r="E67" s="12">
        <f t="shared" si="21"/>
        <v>350</v>
      </c>
      <c r="F67" s="9">
        <v>42.73</v>
      </c>
      <c r="G67" s="12">
        <f t="shared" si="22"/>
        <v>282</v>
      </c>
      <c r="H67" s="9">
        <v>46</v>
      </c>
      <c r="I67" s="12">
        <f t="shared" si="23"/>
        <v>218</v>
      </c>
      <c r="J67" s="9">
        <v>49.44</v>
      </c>
      <c r="K67" s="12">
        <f t="shared" si="24"/>
        <v>160</v>
      </c>
      <c r="L67" s="9">
        <v>53.03</v>
      </c>
      <c r="M67" s="12">
        <f t="shared" si="25"/>
        <v>82</v>
      </c>
      <c r="N67" s="9">
        <v>58.94</v>
      </c>
    </row>
    <row r="68" spans="1:14" s="5" customFormat="1" ht="14.25" customHeight="1">
      <c r="A68" s="12">
        <f t="shared" si="19"/>
        <v>481</v>
      </c>
      <c r="B68" s="11">
        <v>37.17</v>
      </c>
      <c r="C68" s="12">
        <f t="shared" si="20"/>
        <v>417</v>
      </c>
      <c r="D68" s="9">
        <v>39.78</v>
      </c>
      <c r="E68" s="12">
        <f t="shared" si="21"/>
        <v>349</v>
      </c>
      <c r="F68" s="9">
        <v>42.795</v>
      </c>
      <c r="G68" s="12">
        <f t="shared" si="22"/>
        <v>281</v>
      </c>
      <c r="H68" s="9">
        <v>46.07</v>
      </c>
      <c r="I68" s="12">
        <f t="shared" si="23"/>
        <v>217</v>
      </c>
      <c r="J68" s="9">
        <v>49.51</v>
      </c>
      <c r="K68" s="12">
        <f t="shared" si="24"/>
        <v>159</v>
      </c>
      <c r="L68" s="9">
        <v>53.11</v>
      </c>
      <c r="M68" s="12">
        <f t="shared" si="25"/>
        <v>80</v>
      </c>
      <c r="N68" s="9">
        <v>59.16</v>
      </c>
    </row>
    <row r="69" spans="1:14" s="5" customFormat="1" ht="14.25" customHeight="1">
      <c r="A69" s="12">
        <f t="shared" si="19"/>
        <v>480</v>
      </c>
      <c r="B69" s="11">
        <v>37.22</v>
      </c>
      <c r="C69" s="12">
        <f t="shared" si="20"/>
        <v>416</v>
      </c>
      <c r="D69" s="9">
        <v>39.84</v>
      </c>
      <c r="E69" s="12">
        <f t="shared" si="21"/>
        <v>347</v>
      </c>
      <c r="F69" s="9">
        <v>42.86</v>
      </c>
      <c r="G69" s="12">
        <f t="shared" si="22"/>
        <v>279</v>
      </c>
      <c r="H69" s="9">
        <v>46.14</v>
      </c>
      <c r="I69" s="12">
        <f t="shared" si="23"/>
        <v>216</v>
      </c>
      <c r="J69" s="9">
        <v>49.58</v>
      </c>
      <c r="K69" s="12">
        <f t="shared" si="24"/>
        <v>157</v>
      </c>
      <c r="L69" s="9">
        <v>53.19</v>
      </c>
      <c r="M69" s="12">
        <f t="shared" si="25"/>
        <v>78</v>
      </c>
      <c r="N69" s="9">
        <v>59.38</v>
      </c>
    </row>
    <row r="70" spans="1:14" s="5" customFormat="1" ht="14.25" customHeight="1">
      <c r="A70" s="12">
        <f t="shared" si="19"/>
        <v>478</v>
      </c>
      <c r="B70" s="11">
        <v>37.27</v>
      </c>
      <c r="C70" s="12">
        <f t="shared" si="20"/>
        <v>414</v>
      </c>
      <c r="D70" s="9">
        <v>39.9</v>
      </c>
      <c r="E70" s="12">
        <f t="shared" si="21"/>
        <v>346</v>
      </c>
      <c r="F70" s="9">
        <v>42.925</v>
      </c>
      <c r="G70" s="12">
        <f t="shared" si="22"/>
        <v>278</v>
      </c>
      <c r="H70" s="9">
        <v>46.21</v>
      </c>
      <c r="I70" s="12">
        <f t="shared" si="23"/>
        <v>215</v>
      </c>
      <c r="J70" s="9">
        <v>49.65</v>
      </c>
      <c r="K70" s="12">
        <f t="shared" si="24"/>
        <v>156</v>
      </c>
      <c r="L70" s="9">
        <v>53.27</v>
      </c>
      <c r="M70" s="12">
        <f t="shared" si="25"/>
        <v>75</v>
      </c>
      <c r="N70" s="9">
        <v>59.6</v>
      </c>
    </row>
    <row r="71" spans="1:14" s="5" customFormat="1" ht="14.25" customHeight="1">
      <c r="A71" s="12">
        <f t="shared" si="19"/>
        <v>477</v>
      </c>
      <c r="B71" s="11">
        <v>37.32</v>
      </c>
      <c r="C71" s="12">
        <f t="shared" si="20"/>
        <v>413</v>
      </c>
      <c r="D71" s="9">
        <v>39.96</v>
      </c>
      <c r="E71" s="12">
        <f t="shared" si="21"/>
        <v>344</v>
      </c>
      <c r="F71" s="9">
        <v>42.99</v>
      </c>
      <c r="G71" s="12">
        <f t="shared" si="22"/>
        <v>277</v>
      </c>
      <c r="H71" s="9">
        <v>46.28</v>
      </c>
      <c r="I71" s="12">
        <f t="shared" si="23"/>
        <v>213</v>
      </c>
      <c r="J71" s="9">
        <v>49.72</v>
      </c>
      <c r="K71" s="12">
        <f t="shared" si="24"/>
        <v>155</v>
      </c>
      <c r="L71" s="9">
        <v>53.35</v>
      </c>
      <c r="M71" s="12">
        <f t="shared" si="25"/>
        <v>73</v>
      </c>
      <c r="N71" s="9">
        <v>59.82</v>
      </c>
    </row>
    <row r="72" spans="1:14" s="5" customFormat="1" ht="14.25" customHeight="1">
      <c r="A72" s="12">
        <f t="shared" si="19"/>
        <v>476</v>
      </c>
      <c r="B72" s="11">
        <v>37.37</v>
      </c>
      <c r="C72" s="12">
        <f t="shared" si="20"/>
        <v>411</v>
      </c>
      <c r="D72" s="9">
        <v>40.02</v>
      </c>
      <c r="E72" s="12">
        <f t="shared" si="21"/>
        <v>343</v>
      </c>
      <c r="F72" s="9">
        <v>43.055</v>
      </c>
      <c r="G72" s="12">
        <f t="shared" si="22"/>
        <v>275</v>
      </c>
      <c r="H72" s="9">
        <v>46.35</v>
      </c>
      <c r="I72" s="12">
        <f t="shared" si="23"/>
        <v>212</v>
      </c>
      <c r="J72" s="9">
        <v>49.79</v>
      </c>
      <c r="K72" s="12">
        <f t="shared" si="24"/>
        <v>154</v>
      </c>
      <c r="L72" s="9">
        <v>53.43</v>
      </c>
      <c r="M72" s="12">
        <f t="shared" si="25"/>
        <v>71</v>
      </c>
      <c r="N72" s="9">
        <v>60.04</v>
      </c>
    </row>
    <row r="73" spans="1:14" s="5" customFormat="1" ht="14.25" customHeight="1">
      <c r="A73" s="12">
        <f t="shared" si="19"/>
        <v>474</v>
      </c>
      <c r="B73" s="11">
        <v>37.42</v>
      </c>
      <c r="C73" s="12">
        <f t="shared" si="20"/>
        <v>410</v>
      </c>
      <c r="D73" s="9">
        <v>40.08</v>
      </c>
      <c r="E73" s="12">
        <f t="shared" si="21"/>
        <v>342</v>
      </c>
      <c r="F73" s="9">
        <v>43.12</v>
      </c>
      <c r="G73" s="12">
        <f t="shared" si="22"/>
        <v>274</v>
      </c>
      <c r="H73" s="9">
        <v>46.42</v>
      </c>
      <c r="I73" s="12">
        <f t="shared" si="23"/>
        <v>211</v>
      </c>
      <c r="J73" s="9">
        <v>49.86</v>
      </c>
      <c r="K73" s="12">
        <f t="shared" si="24"/>
        <v>153</v>
      </c>
      <c r="L73" s="9">
        <v>53.51</v>
      </c>
      <c r="M73" s="12">
        <f t="shared" si="25"/>
        <v>68</v>
      </c>
      <c r="N73" s="9">
        <v>60.26</v>
      </c>
    </row>
    <row r="74" spans="1:14" s="5" customFormat="1" ht="14.25" customHeight="1">
      <c r="A74" s="12">
        <f t="shared" si="19"/>
        <v>473</v>
      </c>
      <c r="B74" s="11">
        <v>37.47</v>
      </c>
      <c r="C74" s="12">
        <f t="shared" si="20"/>
        <v>409</v>
      </c>
      <c r="D74" s="9">
        <v>40.14</v>
      </c>
      <c r="E74" s="12">
        <f t="shared" si="21"/>
        <v>340</v>
      </c>
      <c r="F74" s="9">
        <v>43.185</v>
      </c>
      <c r="G74" s="12">
        <f t="shared" si="22"/>
        <v>273</v>
      </c>
      <c r="H74" s="9">
        <v>46.49</v>
      </c>
      <c r="I74" s="12">
        <f t="shared" si="23"/>
        <v>210</v>
      </c>
      <c r="J74" s="9">
        <v>49.93</v>
      </c>
      <c r="K74" s="12">
        <f t="shared" si="24"/>
        <v>152</v>
      </c>
      <c r="L74" s="9">
        <v>53.59</v>
      </c>
      <c r="M74" s="12">
        <f t="shared" si="25"/>
        <v>66</v>
      </c>
      <c r="N74" s="9">
        <v>60.48</v>
      </c>
    </row>
    <row r="75" spans="1:14" s="5" customFormat="1" ht="14.25" customHeight="1">
      <c r="A75" s="12">
        <f t="shared" si="19"/>
        <v>472</v>
      </c>
      <c r="B75" s="11">
        <v>37.52</v>
      </c>
      <c r="C75" s="12">
        <f t="shared" si="20"/>
        <v>407</v>
      </c>
      <c r="D75" s="9">
        <v>40.2</v>
      </c>
      <c r="E75" s="12">
        <f t="shared" si="21"/>
        <v>339</v>
      </c>
      <c r="F75" s="9">
        <v>43.25</v>
      </c>
      <c r="G75" s="12">
        <f t="shared" si="22"/>
        <v>271</v>
      </c>
      <c r="H75" s="9">
        <v>46.56</v>
      </c>
      <c r="I75" s="12">
        <f t="shared" si="23"/>
        <v>209</v>
      </c>
      <c r="J75" s="9">
        <v>50</v>
      </c>
      <c r="K75" s="12">
        <f t="shared" si="24"/>
        <v>150</v>
      </c>
      <c r="L75" s="9">
        <v>53.67</v>
      </c>
      <c r="M75" s="12">
        <f t="shared" si="25"/>
        <v>64</v>
      </c>
      <c r="N75" s="9">
        <v>60.7</v>
      </c>
    </row>
    <row r="76" spans="1:14" s="5" customFormat="1" ht="14.25" customHeight="1">
      <c r="A76" s="12">
        <f t="shared" si="19"/>
        <v>471</v>
      </c>
      <c r="B76" s="11">
        <v>37.57</v>
      </c>
      <c r="C76" s="12">
        <f t="shared" si="20"/>
        <v>406</v>
      </c>
      <c r="D76" s="9">
        <v>40.26</v>
      </c>
      <c r="E76" s="12">
        <f t="shared" si="21"/>
        <v>337</v>
      </c>
      <c r="F76" s="9">
        <v>43.315</v>
      </c>
      <c r="G76" s="12">
        <f t="shared" si="22"/>
        <v>270</v>
      </c>
      <c r="H76" s="9">
        <v>46.63</v>
      </c>
      <c r="I76" s="12">
        <f t="shared" si="23"/>
        <v>207</v>
      </c>
      <c r="J76" s="9">
        <v>50.07</v>
      </c>
      <c r="K76" s="12">
        <f t="shared" si="24"/>
        <v>149</v>
      </c>
      <c r="L76" s="9">
        <v>53.75</v>
      </c>
      <c r="M76" s="12">
        <f t="shared" si="25"/>
        <v>62</v>
      </c>
      <c r="N76" s="9">
        <v>60.92</v>
      </c>
    </row>
    <row r="77" spans="1:14" s="5" customFormat="1" ht="14.25" customHeight="1">
      <c r="A77" s="12">
        <f t="shared" si="19"/>
        <v>469</v>
      </c>
      <c r="B77" s="11">
        <v>37.62</v>
      </c>
      <c r="C77" s="12">
        <f t="shared" si="20"/>
        <v>404</v>
      </c>
      <c r="D77" s="9">
        <v>40.32</v>
      </c>
      <c r="E77" s="12">
        <f t="shared" si="21"/>
        <v>336</v>
      </c>
      <c r="F77" s="9">
        <v>43.38</v>
      </c>
      <c r="G77" s="12">
        <f t="shared" si="22"/>
        <v>269</v>
      </c>
      <c r="H77" s="9">
        <v>46.7</v>
      </c>
      <c r="I77" s="12">
        <f t="shared" si="23"/>
        <v>206</v>
      </c>
      <c r="J77" s="9">
        <v>50.14</v>
      </c>
      <c r="K77" s="12">
        <f t="shared" si="24"/>
        <v>148</v>
      </c>
      <c r="L77" s="9">
        <v>53.83</v>
      </c>
      <c r="M77" s="12">
        <f t="shared" si="25"/>
        <v>60</v>
      </c>
      <c r="N77" s="9">
        <v>61.14</v>
      </c>
    </row>
    <row r="78" spans="1:14" s="5" customFormat="1" ht="14.25" customHeight="1">
      <c r="A78" s="12">
        <f t="shared" si="19"/>
        <v>468</v>
      </c>
      <c r="B78" s="11">
        <v>37.67</v>
      </c>
      <c r="C78" s="12">
        <f t="shared" si="20"/>
        <v>403</v>
      </c>
      <c r="D78" s="9">
        <v>40.38</v>
      </c>
      <c r="E78" s="12">
        <f t="shared" si="21"/>
        <v>335</v>
      </c>
      <c r="F78" s="9">
        <v>43.445</v>
      </c>
      <c r="G78" s="12">
        <f t="shared" si="22"/>
        <v>267</v>
      </c>
      <c r="H78" s="9">
        <v>46.77</v>
      </c>
      <c r="I78" s="12">
        <f t="shared" si="23"/>
        <v>205</v>
      </c>
      <c r="J78" s="9">
        <v>50.21</v>
      </c>
      <c r="K78" s="12">
        <f t="shared" si="24"/>
        <v>147</v>
      </c>
      <c r="L78" s="9">
        <v>53.91</v>
      </c>
      <c r="M78" s="12">
        <f t="shared" si="25"/>
        <v>58</v>
      </c>
      <c r="N78" s="9">
        <v>61.36</v>
      </c>
    </row>
    <row r="79" spans="1:14" s="5" customFormat="1" ht="14.25" customHeight="1">
      <c r="A79" s="12">
        <f t="shared" si="19"/>
        <v>467</v>
      </c>
      <c r="B79" s="11">
        <v>37.72</v>
      </c>
      <c r="C79" s="12">
        <f t="shared" si="20"/>
        <v>402</v>
      </c>
      <c r="D79" s="9">
        <v>40.44</v>
      </c>
      <c r="E79" s="12">
        <f t="shared" si="21"/>
        <v>333</v>
      </c>
      <c r="F79" s="9">
        <v>43.51</v>
      </c>
      <c r="G79" s="12">
        <f t="shared" si="22"/>
        <v>266</v>
      </c>
      <c r="H79" s="9">
        <v>46.84</v>
      </c>
      <c r="I79" s="12">
        <f t="shared" si="23"/>
        <v>204</v>
      </c>
      <c r="J79" s="9">
        <v>50.28</v>
      </c>
      <c r="K79" s="12">
        <f t="shared" si="24"/>
        <v>146</v>
      </c>
      <c r="L79" s="9">
        <v>53.99</v>
      </c>
      <c r="M79" s="12">
        <f t="shared" si="25"/>
        <v>56</v>
      </c>
      <c r="N79" s="9">
        <v>61.58</v>
      </c>
    </row>
    <row r="80" spans="1:14" s="5" customFormat="1" ht="14.25" customHeight="1">
      <c r="A80" s="12">
        <f t="shared" si="19"/>
        <v>466</v>
      </c>
      <c r="B80" s="11">
        <v>37.77</v>
      </c>
      <c r="C80" s="12">
        <f t="shared" si="20"/>
        <v>400</v>
      </c>
      <c r="D80" s="9">
        <v>40.5</v>
      </c>
      <c r="E80" s="12">
        <f t="shared" si="21"/>
        <v>332</v>
      </c>
      <c r="F80" s="9">
        <v>43.575</v>
      </c>
      <c r="G80" s="12">
        <f t="shared" si="22"/>
        <v>265</v>
      </c>
      <c r="H80" s="9">
        <v>46.91</v>
      </c>
      <c r="I80" s="12">
        <f t="shared" si="23"/>
        <v>203</v>
      </c>
      <c r="J80" s="9">
        <v>50.35</v>
      </c>
      <c r="K80" s="12">
        <f t="shared" si="24"/>
        <v>145</v>
      </c>
      <c r="L80" s="9">
        <v>54.07</v>
      </c>
      <c r="M80" s="12">
        <f t="shared" si="25"/>
        <v>54</v>
      </c>
      <c r="N80" s="9">
        <v>61.8</v>
      </c>
    </row>
    <row r="81" spans="1:14" s="5" customFormat="1" ht="14.25" customHeight="1">
      <c r="A81" s="12">
        <f t="shared" si="19"/>
        <v>465</v>
      </c>
      <c r="B81" s="11">
        <v>37.82</v>
      </c>
      <c r="C81" s="12">
        <f t="shared" si="20"/>
        <v>399</v>
      </c>
      <c r="D81" s="9">
        <v>40.56</v>
      </c>
      <c r="E81" s="12">
        <f t="shared" si="21"/>
        <v>330</v>
      </c>
      <c r="F81" s="9">
        <v>43.64</v>
      </c>
      <c r="G81" s="12">
        <f t="shared" si="22"/>
        <v>263</v>
      </c>
      <c r="H81" s="9">
        <v>46.98</v>
      </c>
      <c r="I81" s="12">
        <f t="shared" si="23"/>
        <v>202</v>
      </c>
      <c r="J81" s="9">
        <v>50.42</v>
      </c>
      <c r="K81" s="12">
        <f t="shared" si="24"/>
        <v>143</v>
      </c>
      <c r="L81" s="9">
        <v>54.15</v>
      </c>
      <c r="M81" s="12">
        <f t="shared" si="25"/>
        <v>52</v>
      </c>
      <c r="N81" s="9">
        <v>62.02</v>
      </c>
    </row>
    <row r="82" spans="1:14" s="5" customFormat="1" ht="14.25" customHeight="1">
      <c r="A82" s="12">
        <f t="shared" si="19"/>
        <v>463</v>
      </c>
      <c r="B82" s="11">
        <v>37.87</v>
      </c>
      <c r="C82" s="12">
        <f t="shared" si="20"/>
        <v>397</v>
      </c>
      <c r="D82" s="9">
        <v>40.62</v>
      </c>
      <c r="E82" s="12">
        <f t="shared" si="21"/>
        <v>329</v>
      </c>
      <c r="F82" s="9">
        <v>43.705</v>
      </c>
      <c r="G82" s="12">
        <f t="shared" si="22"/>
        <v>262</v>
      </c>
      <c r="H82" s="9">
        <v>47.05</v>
      </c>
      <c r="I82" s="12">
        <f t="shared" si="23"/>
        <v>200</v>
      </c>
      <c r="J82" s="9">
        <v>50.49</v>
      </c>
      <c r="K82" s="12">
        <f t="shared" si="24"/>
        <v>142</v>
      </c>
      <c r="L82" s="9">
        <v>54.23</v>
      </c>
      <c r="M82" s="12">
        <f t="shared" si="25"/>
        <v>50</v>
      </c>
      <c r="N82" s="9">
        <v>62.24</v>
      </c>
    </row>
    <row r="83" spans="1:14" s="5" customFormat="1" ht="14.25" customHeight="1">
      <c r="A83" s="12">
        <f t="shared" si="19"/>
        <v>462</v>
      </c>
      <c r="B83" s="11">
        <v>37.92</v>
      </c>
      <c r="C83" s="12">
        <f t="shared" si="20"/>
        <v>396</v>
      </c>
      <c r="D83" s="9">
        <v>40.68</v>
      </c>
      <c r="E83" s="12">
        <f t="shared" si="21"/>
        <v>328</v>
      </c>
      <c r="F83" s="9">
        <v>43.77</v>
      </c>
      <c r="G83" s="12">
        <f t="shared" si="22"/>
        <v>261</v>
      </c>
      <c r="H83" s="9">
        <v>47.12</v>
      </c>
      <c r="I83" s="12">
        <f t="shared" si="23"/>
        <v>199</v>
      </c>
      <c r="J83" s="9">
        <v>50.56</v>
      </c>
      <c r="K83" s="12">
        <f t="shared" si="24"/>
        <v>141</v>
      </c>
      <c r="L83" s="9">
        <v>54.31</v>
      </c>
      <c r="M83" s="12">
        <f t="shared" si="25"/>
        <v>48</v>
      </c>
      <c r="N83" s="9">
        <v>62.46</v>
      </c>
    </row>
    <row r="84" spans="1:14" s="5" customFormat="1" ht="14.25" customHeight="1">
      <c r="A84" s="12">
        <f t="shared" si="19"/>
        <v>461</v>
      </c>
      <c r="B84" s="11">
        <v>37.97</v>
      </c>
      <c r="C84" s="12">
        <f t="shared" si="20"/>
        <v>395</v>
      </c>
      <c r="D84" s="9">
        <v>40.74</v>
      </c>
      <c r="E84" s="12">
        <f t="shared" si="21"/>
        <v>326</v>
      </c>
      <c r="F84" s="9">
        <v>43.835</v>
      </c>
      <c r="G84" s="12">
        <f t="shared" si="22"/>
        <v>259</v>
      </c>
      <c r="H84" s="9">
        <v>47.19</v>
      </c>
      <c r="I84" s="12">
        <f t="shared" si="23"/>
        <v>198</v>
      </c>
      <c r="J84" s="9">
        <v>50.63</v>
      </c>
      <c r="K84" s="12">
        <f t="shared" si="24"/>
        <v>140</v>
      </c>
      <c r="L84" s="9">
        <v>54.39</v>
      </c>
      <c r="M84" s="12">
        <f t="shared" si="25"/>
        <v>46</v>
      </c>
      <c r="N84" s="9">
        <v>62.68</v>
      </c>
    </row>
    <row r="85" spans="1:14" s="5" customFormat="1" ht="14.25" customHeight="1">
      <c r="A85" s="12">
        <f t="shared" si="19"/>
        <v>460</v>
      </c>
      <c r="B85" s="11">
        <v>38.02</v>
      </c>
      <c r="C85" s="12">
        <f t="shared" si="20"/>
        <v>393</v>
      </c>
      <c r="D85" s="9">
        <v>40.8</v>
      </c>
      <c r="E85" s="12">
        <f t="shared" si="21"/>
        <v>325</v>
      </c>
      <c r="F85" s="9">
        <v>43.9</v>
      </c>
      <c r="G85" s="12">
        <f t="shared" si="22"/>
        <v>258</v>
      </c>
      <c r="H85" s="9">
        <v>47.26</v>
      </c>
      <c r="I85" s="12">
        <f t="shared" si="23"/>
        <v>197</v>
      </c>
      <c r="J85" s="9">
        <v>50.7</v>
      </c>
      <c r="K85" s="12">
        <f t="shared" si="24"/>
        <v>139</v>
      </c>
      <c r="L85" s="9">
        <v>54.47</v>
      </c>
      <c r="M85" s="12">
        <f t="shared" si="25"/>
        <v>44</v>
      </c>
      <c r="N85" s="9">
        <v>62.9</v>
      </c>
    </row>
    <row r="86" spans="1:14" s="5" customFormat="1" ht="14.25" customHeight="1">
      <c r="A86" s="12">
        <f t="shared" si="19"/>
        <v>458</v>
      </c>
      <c r="B86" s="11">
        <v>38.07</v>
      </c>
      <c r="C86" s="12">
        <f t="shared" si="20"/>
        <v>392</v>
      </c>
      <c r="D86" s="9">
        <v>40.86</v>
      </c>
      <c r="E86" s="12">
        <f t="shared" si="21"/>
        <v>324</v>
      </c>
      <c r="F86" s="9">
        <v>43.965</v>
      </c>
      <c r="G86" s="12">
        <f t="shared" si="22"/>
        <v>257</v>
      </c>
      <c r="H86" s="9">
        <v>47.33</v>
      </c>
      <c r="I86" s="12">
        <f t="shared" si="23"/>
        <v>196</v>
      </c>
      <c r="J86" s="9">
        <v>50.77</v>
      </c>
      <c r="K86" s="12">
        <f t="shared" si="24"/>
        <v>138</v>
      </c>
      <c r="L86" s="9">
        <v>54.55</v>
      </c>
      <c r="M86" s="12">
        <f t="shared" si="25"/>
        <v>42</v>
      </c>
      <c r="N86" s="9">
        <v>63.12</v>
      </c>
    </row>
    <row r="87" spans="1:14" s="5" customFormat="1" ht="14.25" customHeight="1">
      <c r="A87" s="12">
        <f t="shared" si="19"/>
        <v>457</v>
      </c>
      <c r="B87" s="11">
        <v>38.12</v>
      </c>
      <c r="C87" s="12">
        <f t="shared" si="20"/>
        <v>390</v>
      </c>
      <c r="D87" s="9">
        <v>40.92</v>
      </c>
      <c r="E87" s="12">
        <f t="shared" si="21"/>
        <v>322</v>
      </c>
      <c r="F87" s="9">
        <v>44.03</v>
      </c>
      <c r="G87" s="12">
        <f t="shared" si="22"/>
        <v>255</v>
      </c>
      <c r="H87" s="9">
        <v>47.4</v>
      </c>
      <c r="I87" s="12">
        <f t="shared" si="23"/>
        <v>195</v>
      </c>
      <c r="J87" s="9">
        <v>50.84</v>
      </c>
      <c r="K87" s="12">
        <f t="shared" si="24"/>
        <v>137</v>
      </c>
      <c r="L87" s="9">
        <v>54.63</v>
      </c>
      <c r="M87" s="12">
        <f t="shared" si="25"/>
        <v>40</v>
      </c>
      <c r="N87" s="9">
        <v>63.34</v>
      </c>
    </row>
    <row r="88" spans="1:14" s="5" customFormat="1" ht="14.25" customHeight="1">
      <c r="A88" s="12">
        <f t="shared" si="19"/>
        <v>456</v>
      </c>
      <c r="B88" s="11">
        <v>38.17</v>
      </c>
      <c r="C88" s="12">
        <f t="shared" si="20"/>
        <v>389</v>
      </c>
      <c r="D88" s="9">
        <v>40.98</v>
      </c>
      <c r="E88" s="12">
        <f t="shared" si="21"/>
        <v>321</v>
      </c>
      <c r="F88" s="9">
        <v>44.095</v>
      </c>
      <c r="G88" s="12">
        <f t="shared" si="22"/>
        <v>254</v>
      </c>
      <c r="H88" s="9">
        <v>47.47</v>
      </c>
      <c r="I88" s="12">
        <f t="shared" si="23"/>
        <v>193</v>
      </c>
      <c r="J88" s="9">
        <v>50.91</v>
      </c>
      <c r="K88" s="12">
        <f t="shared" si="24"/>
        <v>135</v>
      </c>
      <c r="L88" s="9">
        <v>54.71</v>
      </c>
      <c r="M88" s="12">
        <f t="shared" si="25"/>
        <v>39</v>
      </c>
      <c r="N88" s="9">
        <v>63.56</v>
      </c>
    </row>
    <row r="89" spans="1:14" s="5" customFormat="1" ht="14.25" customHeight="1">
      <c r="A89" s="12">
        <f t="shared" si="19"/>
        <v>455</v>
      </c>
      <c r="B89" s="11">
        <v>38.22</v>
      </c>
      <c r="C89" s="12">
        <f t="shared" si="20"/>
        <v>388</v>
      </c>
      <c r="D89" s="9">
        <v>41.04</v>
      </c>
      <c r="E89" s="12">
        <f t="shared" si="21"/>
        <v>320</v>
      </c>
      <c r="F89" s="9">
        <v>44.16</v>
      </c>
      <c r="G89" s="12">
        <f t="shared" si="22"/>
        <v>253</v>
      </c>
      <c r="H89" s="9">
        <v>47.54</v>
      </c>
      <c r="I89" s="12">
        <f t="shared" si="23"/>
        <v>192</v>
      </c>
      <c r="J89" s="9">
        <v>50.98</v>
      </c>
      <c r="K89" s="12">
        <f t="shared" si="24"/>
        <v>134</v>
      </c>
      <c r="L89" s="9">
        <v>54.79</v>
      </c>
      <c r="M89" s="12">
        <f t="shared" si="25"/>
        <v>37</v>
      </c>
      <c r="N89" s="9">
        <v>63.78</v>
      </c>
    </row>
    <row r="90" spans="1:14" s="5" customFormat="1" ht="14.25" customHeight="1">
      <c r="A90" s="12">
        <f t="shared" si="19"/>
        <v>453</v>
      </c>
      <c r="B90" s="11">
        <v>38.27</v>
      </c>
      <c r="C90" s="12">
        <f t="shared" si="20"/>
        <v>386</v>
      </c>
      <c r="D90" s="9">
        <v>41.1</v>
      </c>
      <c r="E90" s="12">
        <f t="shared" si="21"/>
        <v>318</v>
      </c>
      <c r="F90" s="9">
        <v>44.225</v>
      </c>
      <c r="G90" s="12">
        <f t="shared" si="22"/>
        <v>251</v>
      </c>
      <c r="H90" s="9">
        <v>47.61</v>
      </c>
      <c r="I90" s="12">
        <f t="shared" si="23"/>
        <v>191</v>
      </c>
      <c r="J90" s="9">
        <v>51.05</v>
      </c>
      <c r="K90" s="12">
        <f t="shared" si="24"/>
        <v>133</v>
      </c>
      <c r="L90" s="9">
        <v>54.87</v>
      </c>
      <c r="M90" s="12">
        <f t="shared" si="25"/>
        <v>35</v>
      </c>
      <c r="N90" s="9">
        <v>64</v>
      </c>
    </row>
    <row r="91" spans="1:14" s="5" customFormat="1" ht="14.25" customHeight="1">
      <c r="A91" s="12">
        <f t="shared" si="19"/>
        <v>452</v>
      </c>
      <c r="B91" s="11">
        <v>38.32</v>
      </c>
      <c r="C91" s="12">
        <f t="shared" si="20"/>
        <v>385</v>
      </c>
      <c r="D91" s="9">
        <v>41.16</v>
      </c>
      <c r="E91" s="12">
        <f t="shared" si="21"/>
        <v>317</v>
      </c>
      <c r="F91" s="9">
        <v>44.29</v>
      </c>
      <c r="G91" s="12">
        <f t="shared" si="22"/>
        <v>250</v>
      </c>
      <c r="H91" s="9">
        <v>47.68</v>
      </c>
      <c r="I91" s="12">
        <f t="shared" si="23"/>
        <v>190</v>
      </c>
      <c r="J91" s="9">
        <v>51.12</v>
      </c>
      <c r="K91" s="12">
        <f t="shared" si="24"/>
        <v>132</v>
      </c>
      <c r="L91" s="9">
        <v>54.95</v>
      </c>
      <c r="M91" s="12">
        <f t="shared" si="25"/>
        <v>34</v>
      </c>
      <c r="N91" s="9">
        <v>64.22</v>
      </c>
    </row>
    <row r="92" spans="1:14" s="5" customFormat="1" ht="14.25" customHeight="1">
      <c r="A92" s="12">
        <f t="shared" si="19"/>
        <v>451</v>
      </c>
      <c r="B92" s="11">
        <v>38.37</v>
      </c>
      <c r="C92" s="12">
        <f t="shared" si="20"/>
        <v>384</v>
      </c>
      <c r="D92" s="9">
        <v>41.22</v>
      </c>
      <c r="E92" s="12">
        <f t="shared" si="21"/>
        <v>315</v>
      </c>
      <c r="F92" s="9">
        <v>44.355</v>
      </c>
      <c r="G92" s="12">
        <f t="shared" si="22"/>
        <v>249</v>
      </c>
      <c r="H92" s="9">
        <v>47.75</v>
      </c>
      <c r="I92" s="12">
        <f t="shared" si="23"/>
        <v>189</v>
      </c>
      <c r="J92" s="9">
        <v>51.19</v>
      </c>
      <c r="K92" s="12">
        <f t="shared" si="24"/>
        <v>131</v>
      </c>
      <c r="L92" s="9">
        <v>55.03</v>
      </c>
      <c r="M92" s="12">
        <f t="shared" si="25"/>
        <v>32</v>
      </c>
      <c r="N92" s="9">
        <v>64.44</v>
      </c>
    </row>
    <row r="93" spans="1:14" s="5" customFormat="1" ht="14.25" customHeight="1">
      <c r="A93" s="12">
        <f t="shared" si="19"/>
        <v>450</v>
      </c>
      <c r="B93" s="11">
        <v>38.42</v>
      </c>
      <c r="C93" s="12">
        <f t="shared" si="20"/>
        <v>382</v>
      </c>
      <c r="D93" s="9">
        <v>41.28</v>
      </c>
      <c r="E93" s="12">
        <f t="shared" si="21"/>
        <v>314</v>
      </c>
      <c r="F93" s="9">
        <v>44.42</v>
      </c>
      <c r="G93" s="12">
        <f t="shared" si="22"/>
        <v>247</v>
      </c>
      <c r="H93" s="9">
        <v>47.82</v>
      </c>
      <c r="I93" s="12">
        <f t="shared" si="23"/>
        <v>188</v>
      </c>
      <c r="J93" s="9">
        <v>51.26</v>
      </c>
      <c r="K93" s="12">
        <f t="shared" si="24"/>
        <v>130</v>
      </c>
      <c r="L93" s="9">
        <v>55.11</v>
      </c>
      <c r="M93" s="12">
        <f t="shared" si="25"/>
        <v>31</v>
      </c>
      <c r="N93" s="9">
        <v>64.66</v>
      </c>
    </row>
    <row r="94" spans="1:14" s="5" customFormat="1" ht="14.25" customHeight="1">
      <c r="A94" s="12">
        <f t="shared" si="19"/>
        <v>448</v>
      </c>
      <c r="B94" s="11">
        <v>38.47</v>
      </c>
      <c r="C94" s="12">
        <f t="shared" si="20"/>
        <v>381</v>
      </c>
      <c r="D94" s="9">
        <v>41.34</v>
      </c>
      <c r="E94" s="12">
        <f t="shared" si="21"/>
        <v>313</v>
      </c>
      <c r="F94" s="9">
        <v>44.485</v>
      </c>
      <c r="G94" s="12">
        <f t="shared" si="22"/>
        <v>246</v>
      </c>
      <c r="H94" s="9">
        <v>47.89</v>
      </c>
      <c r="I94" s="12">
        <f t="shared" si="23"/>
        <v>186</v>
      </c>
      <c r="J94" s="9">
        <v>51.33</v>
      </c>
      <c r="K94" s="12">
        <f t="shared" si="24"/>
        <v>129</v>
      </c>
      <c r="L94" s="9">
        <v>55.19</v>
      </c>
      <c r="M94" s="12">
        <f t="shared" si="25"/>
        <v>29</v>
      </c>
      <c r="N94" s="9">
        <v>64.88</v>
      </c>
    </row>
    <row r="95" spans="1:14" s="5" customFormat="1" ht="14.25" customHeight="1">
      <c r="A95" s="12">
        <f t="shared" si="19"/>
        <v>447</v>
      </c>
      <c r="B95" s="11">
        <v>38.52</v>
      </c>
      <c r="C95" s="12">
        <f t="shared" si="20"/>
        <v>380</v>
      </c>
      <c r="D95" s="9">
        <v>41.4</v>
      </c>
      <c r="E95" s="12">
        <f t="shared" si="21"/>
        <v>311</v>
      </c>
      <c r="F95" s="9">
        <v>44.55</v>
      </c>
      <c r="G95" s="12">
        <f t="shared" si="22"/>
        <v>245</v>
      </c>
      <c r="H95" s="9">
        <v>47.96</v>
      </c>
      <c r="I95" s="12">
        <f t="shared" si="23"/>
        <v>185</v>
      </c>
      <c r="J95" s="9">
        <v>51.4</v>
      </c>
      <c r="K95" s="12">
        <f t="shared" si="24"/>
        <v>128</v>
      </c>
      <c r="L95" s="9">
        <v>55.27</v>
      </c>
      <c r="M95" s="12">
        <f t="shared" si="25"/>
        <v>28</v>
      </c>
      <c r="N95" s="9">
        <v>65.1</v>
      </c>
    </row>
    <row r="96" spans="1:14" s="5" customFormat="1" ht="14.25" customHeight="1">
      <c r="A96" s="12">
        <f t="shared" si="19"/>
        <v>446</v>
      </c>
      <c r="B96" s="11">
        <v>38.57</v>
      </c>
      <c r="C96" s="12">
        <f t="shared" si="20"/>
        <v>378</v>
      </c>
      <c r="D96" s="9">
        <v>41.46</v>
      </c>
      <c r="E96" s="12">
        <f t="shared" si="21"/>
        <v>310</v>
      </c>
      <c r="F96" s="9">
        <v>44.615</v>
      </c>
      <c r="G96" s="12">
        <f t="shared" si="22"/>
        <v>244</v>
      </c>
      <c r="H96" s="9">
        <v>48.03</v>
      </c>
      <c r="I96" s="12">
        <f t="shared" si="23"/>
        <v>184</v>
      </c>
      <c r="J96" s="9">
        <v>51.47</v>
      </c>
      <c r="K96" s="12">
        <f t="shared" si="24"/>
        <v>127</v>
      </c>
      <c r="L96" s="9">
        <v>55.35</v>
      </c>
      <c r="M96" s="12">
        <f t="shared" si="25"/>
        <v>26</v>
      </c>
      <c r="N96" s="9">
        <v>65.32</v>
      </c>
    </row>
    <row r="97" spans="1:14" s="5" customFormat="1" ht="14.25" customHeight="1">
      <c r="A97" s="12">
        <f t="shared" si="19"/>
        <v>445</v>
      </c>
      <c r="B97" s="11">
        <v>38.62</v>
      </c>
      <c r="C97" s="12">
        <f t="shared" si="20"/>
        <v>377</v>
      </c>
      <c r="D97" s="9">
        <v>41.52</v>
      </c>
      <c r="E97" s="12">
        <f t="shared" si="21"/>
        <v>309</v>
      </c>
      <c r="F97" s="9">
        <v>44.68</v>
      </c>
      <c r="G97" s="12">
        <f t="shared" si="22"/>
        <v>242</v>
      </c>
      <c r="H97" s="9">
        <v>48.1</v>
      </c>
      <c r="I97" s="12">
        <f t="shared" si="23"/>
        <v>183</v>
      </c>
      <c r="J97" s="9">
        <v>51.54</v>
      </c>
      <c r="K97" s="12">
        <f t="shared" si="24"/>
        <v>126</v>
      </c>
      <c r="L97" s="9">
        <v>55.43</v>
      </c>
      <c r="M97" s="12">
        <f t="shared" si="25"/>
        <v>25</v>
      </c>
      <c r="N97" s="9">
        <v>65.54</v>
      </c>
    </row>
    <row r="98" spans="1:14" s="5" customFormat="1" ht="14.25" customHeight="1">
      <c r="A98" s="12">
        <f t="shared" si="19"/>
        <v>444</v>
      </c>
      <c r="B98" s="11">
        <v>38.67</v>
      </c>
      <c r="C98" s="12">
        <f t="shared" si="20"/>
        <v>375</v>
      </c>
      <c r="D98" s="9">
        <v>41.58</v>
      </c>
      <c r="E98" s="12">
        <f t="shared" si="21"/>
        <v>307</v>
      </c>
      <c r="F98" s="9">
        <v>44.745</v>
      </c>
      <c r="G98" s="12">
        <f t="shared" si="22"/>
        <v>241</v>
      </c>
      <c r="H98" s="9">
        <v>48.17</v>
      </c>
      <c r="I98" s="12">
        <f t="shared" si="23"/>
        <v>182</v>
      </c>
      <c r="J98" s="9">
        <v>51.61</v>
      </c>
      <c r="K98" s="12">
        <f t="shared" si="24"/>
        <v>124</v>
      </c>
      <c r="L98" s="9">
        <v>55.51</v>
      </c>
      <c r="M98" s="12">
        <f t="shared" si="25"/>
        <v>23</v>
      </c>
      <c r="N98" s="9">
        <v>65.76</v>
      </c>
    </row>
    <row r="99" spans="1:14" s="5" customFormat="1" ht="14.25" customHeight="1">
      <c r="A99" s="12">
        <f t="shared" si="19"/>
        <v>442</v>
      </c>
      <c r="B99" s="11">
        <v>38.72</v>
      </c>
      <c r="C99" s="12">
        <f t="shared" si="20"/>
        <v>374</v>
      </c>
      <c r="D99" s="9">
        <v>41.64</v>
      </c>
      <c r="E99" s="12">
        <f t="shared" si="21"/>
        <v>306</v>
      </c>
      <c r="F99" s="9">
        <v>44.81</v>
      </c>
      <c r="G99" s="12">
        <f t="shared" si="22"/>
        <v>240</v>
      </c>
      <c r="H99" s="9">
        <v>48.24</v>
      </c>
      <c r="I99" s="12">
        <f t="shared" si="23"/>
        <v>181</v>
      </c>
      <c r="J99" s="9">
        <v>51.68</v>
      </c>
      <c r="K99" s="12">
        <f t="shared" si="24"/>
        <v>123</v>
      </c>
      <c r="L99" s="9">
        <v>55.59</v>
      </c>
      <c r="M99" s="12">
        <f t="shared" si="25"/>
        <v>22</v>
      </c>
      <c r="N99" s="9">
        <v>65.98</v>
      </c>
    </row>
    <row r="100" spans="1:14" ht="14.25" customHeight="1">
      <c r="A100" s="12">
        <f t="shared" si="19"/>
        <v>441</v>
      </c>
      <c r="B100" s="11">
        <v>38.77</v>
      </c>
      <c r="C100" s="12">
        <f t="shared" si="20"/>
        <v>373</v>
      </c>
      <c r="D100" s="9">
        <v>41.7</v>
      </c>
      <c r="E100" s="12">
        <f t="shared" si="21"/>
        <v>305</v>
      </c>
      <c r="F100" s="9">
        <v>44.875</v>
      </c>
      <c r="G100" s="12">
        <f t="shared" si="22"/>
        <v>238</v>
      </c>
      <c r="H100" s="9">
        <v>48.31</v>
      </c>
      <c r="I100" s="12">
        <f t="shared" si="23"/>
        <v>180</v>
      </c>
      <c r="J100" s="9">
        <v>51.75</v>
      </c>
      <c r="K100" s="12">
        <f t="shared" si="24"/>
        <v>122</v>
      </c>
      <c r="L100" s="9">
        <v>55.67</v>
      </c>
      <c r="M100" s="12">
        <f t="shared" si="25"/>
        <v>21</v>
      </c>
      <c r="N100" s="9">
        <v>66.2</v>
      </c>
    </row>
    <row r="101" spans="1:14" ht="14.25" customHeight="1">
      <c r="A101" s="12">
        <f t="shared" si="19"/>
        <v>440</v>
      </c>
      <c r="B101" s="11">
        <v>38.82</v>
      </c>
      <c r="C101" s="12">
        <f t="shared" si="20"/>
        <v>371</v>
      </c>
      <c r="D101" s="9">
        <v>41.76</v>
      </c>
      <c r="E101" s="12">
        <f t="shared" si="21"/>
        <v>303</v>
      </c>
      <c r="F101" s="9">
        <v>44.94</v>
      </c>
      <c r="G101" s="12">
        <f t="shared" si="22"/>
        <v>237</v>
      </c>
      <c r="H101" s="9">
        <v>48.38</v>
      </c>
      <c r="I101" s="12">
        <f t="shared" si="23"/>
        <v>179</v>
      </c>
      <c r="J101" s="9">
        <v>51.82</v>
      </c>
      <c r="K101" s="12">
        <f t="shared" si="24"/>
        <v>121</v>
      </c>
      <c r="L101" s="9">
        <v>55.75</v>
      </c>
      <c r="M101" s="12">
        <f t="shared" si="25"/>
        <v>19</v>
      </c>
      <c r="N101" s="9">
        <v>66.42</v>
      </c>
    </row>
    <row r="102" spans="1:14" ht="14.25" customHeight="1">
      <c r="A102" s="12"/>
      <c r="B102" s="154"/>
      <c r="C102" s="12"/>
      <c r="D102" s="23"/>
      <c r="E102" s="12"/>
      <c r="F102" s="23"/>
      <c r="G102" s="12"/>
      <c r="H102" s="23"/>
      <c r="I102" s="12"/>
      <c r="J102" s="23"/>
      <c r="K102" s="12"/>
      <c r="L102" s="23"/>
      <c r="M102" s="12"/>
      <c r="N102" s="23"/>
    </row>
    <row r="103" spans="1:14" ht="14.25" customHeight="1">
      <c r="A103" s="12"/>
      <c r="B103" s="154"/>
      <c r="C103" s="12"/>
      <c r="D103" s="23"/>
      <c r="E103" s="12"/>
      <c r="F103" s="23"/>
      <c r="G103" s="12"/>
      <c r="H103" s="23"/>
      <c r="I103" s="12"/>
      <c r="J103" s="23"/>
      <c r="K103" s="12"/>
      <c r="L103" s="23"/>
      <c r="M103" s="12"/>
      <c r="N103" s="23"/>
    </row>
    <row r="104" spans="1:14" ht="25.5" customHeight="1">
      <c r="A104" s="48" t="s">
        <v>42</v>
      </c>
      <c r="B104" s="2"/>
      <c r="C104" s="3"/>
      <c r="D104" s="2"/>
      <c r="E104" s="4"/>
      <c r="F104" s="2"/>
      <c r="G104" s="3"/>
      <c r="H104" s="2"/>
      <c r="I104" s="3"/>
      <c r="J104" s="2"/>
      <c r="K104" s="3"/>
      <c r="L104" s="2"/>
      <c r="M104" s="6"/>
      <c r="N104" s="5"/>
    </row>
    <row r="105" spans="1:14" ht="24.75" customHeight="1">
      <c r="A105" s="7" t="s">
        <v>9</v>
      </c>
      <c r="B105" s="8" t="s">
        <v>10</v>
      </c>
      <c r="C105" s="7" t="s">
        <v>9</v>
      </c>
      <c r="D105" s="8" t="s">
        <v>10</v>
      </c>
      <c r="E105" s="7" t="s">
        <v>9</v>
      </c>
      <c r="F105" s="8" t="s">
        <v>10</v>
      </c>
      <c r="G105" s="7" t="s">
        <v>9</v>
      </c>
      <c r="H105" s="8" t="s">
        <v>10</v>
      </c>
      <c r="I105" s="7" t="s">
        <v>9</v>
      </c>
      <c r="J105" s="8" t="s">
        <v>10</v>
      </c>
      <c r="K105" s="7" t="s">
        <v>9</v>
      </c>
      <c r="L105" s="8" t="s">
        <v>10</v>
      </c>
      <c r="M105" s="7" t="s">
        <v>9</v>
      </c>
      <c r="N105" s="8" t="s">
        <v>10</v>
      </c>
    </row>
    <row r="106" spans="1:14" ht="15" customHeight="1">
      <c r="A106" s="12">
        <f>TRUNC((72-B106)^1.81*2.056,0)</f>
        <v>500</v>
      </c>
      <c r="B106" s="11">
        <v>51.18</v>
      </c>
      <c r="C106" s="12">
        <f>TRUNC((72-D106)^1.81*2.056,0)</f>
        <v>399</v>
      </c>
      <c r="D106" s="9">
        <v>53.63</v>
      </c>
      <c r="E106" s="12">
        <f>TRUNC((72-F106)^1.81*2.056,0)</f>
        <v>307</v>
      </c>
      <c r="F106" s="9">
        <v>56.08</v>
      </c>
      <c r="G106" s="12">
        <f>TRUNC((72-H106)^1.81*2.056,0)</f>
        <v>235</v>
      </c>
      <c r="H106" s="9">
        <v>58.28</v>
      </c>
      <c r="I106" s="12">
        <f>TRUNC((72-J106)^1.81*2.056,0)</f>
        <v>164</v>
      </c>
      <c r="J106" s="9">
        <v>60.73</v>
      </c>
      <c r="K106" s="12">
        <f>TRUNC((72-L106)^1.81*2.056,0)</f>
        <v>139</v>
      </c>
      <c r="L106" s="9">
        <v>61.74</v>
      </c>
      <c r="M106" s="12">
        <f>TRUNC((72-N106)^1.81*2.056,0)</f>
        <v>84</v>
      </c>
      <c r="N106" s="9">
        <v>64.19</v>
      </c>
    </row>
    <row r="107" spans="1:14" ht="15" customHeight="1">
      <c r="A107" s="12">
        <f aca="true" t="shared" si="26" ref="A107:A154">TRUNC((72-B107)^1.81*2.056,0)</f>
        <v>498</v>
      </c>
      <c r="B107" s="11">
        <v>51.23</v>
      </c>
      <c r="C107" s="12">
        <f aca="true" t="shared" si="27" ref="C107:C154">TRUNC((72-D107)^1.81*2.056,0)</f>
        <v>397</v>
      </c>
      <c r="D107" s="9">
        <v>53.68</v>
      </c>
      <c r="E107" s="12">
        <f aca="true" t="shared" si="28" ref="E107:E154">TRUNC((72-F107)^1.81*2.056,0)</f>
        <v>306</v>
      </c>
      <c r="F107" s="9">
        <v>56.13</v>
      </c>
      <c r="G107" s="12">
        <f aca="true" t="shared" si="29" ref="G107:G154">TRUNC((72-H107)^1.81*2.056,0)</f>
        <v>233</v>
      </c>
      <c r="H107" s="9">
        <v>58.33</v>
      </c>
      <c r="I107" s="12">
        <f aca="true" t="shared" si="30" ref="I107:I154">TRUNC((72-J107)^1.81*2.056,0)</f>
        <v>164</v>
      </c>
      <c r="J107" s="9">
        <v>60.75</v>
      </c>
      <c r="K107" s="12">
        <f aca="true" t="shared" si="31" ref="K107:K154">TRUNC((72-L107)^1.81*2.056,0)</f>
        <v>137</v>
      </c>
      <c r="L107" s="9">
        <v>61.79</v>
      </c>
      <c r="M107" s="12">
        <f aca="true" t="shared" si="32" ref="M107:M154">TRUNC((72-N107)^1.81*2.056,0)</f>
        <v>83</v>
      </c>
      <c r="N107" s="9">
        <v>64.24</v>
      </c>
    </row>
    <row r="108" spans="1:14" ht="15" customHeight="1">
      <c r="A108" s="12">
        <f t="shared" si="26"/>
        <v>496</v>
      </c>
      <c r="B108" s="11">
        <v>51.28</v>
      </c>
      <c r="C108" s="12">
        <f t="shared" si="27"/>
        <v>395</v>
      </c>
      <c r="D108" s="9">
        <v>53.73</v>
      </c>
      <c r="E108" s="12">
        <f t="shared" si="28"/>
        <v>304</v>
      </c>
      <c r="F108" s="9">
        <v>56.18</v>
      </c>
      <c r="G108" s="12">
        <f t="shared" si="29"/>
        <v>232</v>
      </c>
      <c r="H108" s="9">
        <v>58.38</v>
      </c>
      <c r="I108" s="12">
        <f t="shared" si="30"/>
        <v>163</v>
      </c>
      <c r="J108" s="9">
        <v>60.77</v>
      </c>
      <c r="K108" s="12">
        <f t="shared" si="31"/>
        <v>136</v>
      </c>
      <c r="L108" s="9">
        <v>61.84</v>
      </c>
      <c r="M108" s="12">
        <f t="shared" si="32"/>
        <v>82</v>
      </c>
      <c r="N108" s="9">
        <v>64.29</v>
      </c>
    </row>
    <row r="109" spans="1:14" ht="15" customHeight="1">
      <c r="A109" s="12">
        <f t="shared" si="26"/>
        <v>494</v>
      </c>
      <c r="B109" s="11">
        <v>51.33</v>
      </c>
      <c r="C109" s="12">
        <f t="shared" si="27"/>
        <v>393</v>
      </c>
      <c r="D109" s="9">
        <v>53.78</v>
      </c>
      <c r="E109" s="12">
        <f t="shared" si="28"/>
        <v>302</v>
      </c>
      <c r="F109" s="9">
        <v>56.23</v>
      </c>
      <c r="G109" s="12">
        <f t="shared" si="29"/>
        <v>230</v>
      </c>
      <c r="H109" s="9">
        <v>58.43</v>
      </c>
      <c r="I109" s="12">
        <f t="shared" si="30"/>
        <v>163</v>
      </c>
      <c r="J109" s="9">
        <v>60.79</v>
      </c>
      <c r="K109" s="12">
        <f t="shared" si="31"/>
        <v>135</v>
      </c>
      <c r="L109" s="9">
        <v>61.89</v>
      </c>
      <c r="M109" s="12">
        <f t="shared" si="32"/>
        <v>81</v>
      </c>
      <c r="N109" s="9">
        <v>64.34</v>
      </c>
    </row>
    <row r="110" spans="1:14" ht="15" customHeight="1">
      <c r="A110" s="12">
        <f t="shared" si="26"/>
        <v>491</v>
      </c>
      <c r="B110" s="11">
        <v>51.38</v>
      </c>
      <c r="C110" s="12">
        <f t="shared" si="27"/>
        <v>391</v>
      </c>
      <c r="D110" s="9">
        <v>53.83</v>
      </c>
      <c r="E110" s="12">
        <f t="shared" si="28"/>
        <v>301</v>
      </c>
      <c r="F110" s="9">
        <v>56.28</v>
      </c>
      <c r="G110" s="12">
        <f t="shared" si="29"/>
        <v>229</v>
      </c>
      <c r="H110" s="9">
        <v>58.48</v>
      </c>
      <c r="I110" s="12">
        <f t="shared" si="30"/>
        <v>162</v>
      </c>
      <c r="J110" s="9">
        <v>60.81</v>
      </c>
      <c r="K110" s="12">
        <f t="shared" si="31"/>
        <v>134</v>
      </c>
      <c r="L110" s="9">
        <v>61.94</v>
      </c>
      <c r="M110" s="12">
        <f t="shared" si="32"/>
        <v>80</v>
      </c>
      <c r="N110" s="9">
        <v>64.39</v>
      </c>
    </row>
    <row r="111" spans="1:14" ht="15" customHeight="1">
      <c r="A111" s="12">
        <f t="shared" si="26"/>
        <v>489</v>
      </c>
      <c r="B111" s="11">
        <v>51.43</v>
      </c>
      <c r="C111" s="12">
        <f t="shared" si="27"/>
        <v>389</v>
      </c>
      <c r="D111" s="9">
        <v>53.88</v>
      </c>
      <c r="E111" s="12">
        <f t="shared" si="28"/>
        <v>299</v>
      </c>
      <c r="F111" s="9">
        <v>56.33</v>
      </c>
      <c r="G111" s="12">
        <f t="shared" si="29"/>
        <v>227</v>
      </c>
      <c r="H111" s="9">
        <v>58.53</v>
      </c>
      <c r="I111" s="12">
        <f t="shared" si="30"/>
        <v>162</v>
      </c>
      <c r="J111" s="9">
        <v>60.83</v>
      </c>
      <c r="K111" s="12">
        <f t="shared" si="31"/>
        <v>132</v>
      </c>
      <c r="L111" s="9">
        <v>61.99</v>
      </c>
      <c r="M111" s="12">
        <f t="shared" si="32"/>
        <v>80</v>
      </c>
      <c r="N111" s="9">
        <v>64.44</v>
      </c>
    </row>
    <row r="112" spans="1:14" ht="15" customHeight="1">
      <c r="A112" s="12">
        <f t="shared" si="26"/>
        <v>487</v>
      </c>
      <c r="B112" s="11">
        <v>51.48</v>
      </c>
      <c r="C112" s="12">
        <f t="shared" si="27"/>
        <v>387</v>
      </c>
      <c r="D112" s="9">
        <v>53.93</v>
      </c>
      <c r="E112" s="12">
        <f t="shared" si="28"/>
        <v>297</v>
      </c>
      <c r="F112" s="9">
        <v>56.38</v>
      </c>
      <c r="G112" s="12">
        <f t="shared" si="29"/>
        <v>226</v>
      </c>
      <c r="H112" s="9">
        <v>58.58</v>
      </c>
      <c r="I112" s="12">
        <f t="shared" si="30"/>
        <v>161</v>
      </c>
      <c r="J112" s="9">
        <v>60.85</v>
      </c>
      <c r="K112" s="12">
        <f t="shared" si="31"/>
        <v>131</v>
      </c>
      <c r="L112" s="9">
        <v>62.04</v>
      </c>
      <c r="M112" s="12">
        <f t="shared" si="32"/>
        <v>79</v>
      </c>
      <c r="N112" s="9">
        <v>64.49</v>
      </c>
    </row>
    <row r="113" spans="1:14" ht="15" customHeight="1">
      <c r="A113" s="12">
        <f t="shared" si="26"/>
        <v>485</v>
      </c>
      <c r="B113" s="11">
        <v>51.53</v>
      </c>
      <c r="C113" s="12">
        <f t="shared" si="27"/>
        <v>385</v>
      </c>
      <c r="D113" s="9">
        <v>53.98</v>
      </c>
      <c r="E113" s="12">
        <f t="shared" si="28"/>
        <v>295</v>
      </c>
      <c r="F113" s="9">
        <v>56.43</v>
      </c>
      <c r="G113" s="12">
        <f t="shared" si="29"/>
        <v>224</v>
      </c>
      <c r="H113" s="9">
        <v>58.63</v>
      </c>
      <c r="I113" s="12">
        <f t="shared" si="30"/>
        <v>161</v>
      </c>
      <c r="J113" s="9">
        <v>60.87</v>
      </c>
      <c r="K113" s="12">
        <f t="shared" si="31"/>
        <v>130</v>
      </c>
      <c r="L113" s="9">
        <v>62.09</v>
      </c>
      <c r="M113" s="12">
        <f t="shared" si="32"/>
        <v>78</v>
      </c>
      <c r="N113" s="9">
        <v>64.54</v>
      </c>
    </row>
    <row r="114" spans="1:14" ht="15" customHeight="1">
      <c r="A114" s="12">
        <f t="shared" si="26"/>
        <v>483</v>
      </c>
      <c r="B114" s="11">
        <v>51.58</v>
      </c>
      <c r="C114" s="12">
        <f t="shared" si="27"/>
        <v>383</v>
      </c>
      <c r="D114" s="9">
        <v>54.03</v>
      </c>
      <c r="E114" s="12">
        <f t="shared" si="28"/>
        <v>294</v>
      </c>
      <c r="F114" s="9">
        <v>56.48</v>
      </c>
      <c r="G114" s="12">
        <f t="shared" si="29"/>
        <v>223</v>
      </c>
      <c r="H114" s="9">
        <v>58.68</v>
      </c>
      <c r="I114" s="12">
        <f t="shared" si="30"/>
        <v>160</v>
      </c>
      <c r="J114" s="9">
        <v>60.89</v>
      </c>
      <c r="K114" s="12">
        <f t="shared" si="31"/>
        <v>129</v>
      </c>
      <c r="L114" s="9">
        <v>62.14</v>
      </c>
      <c r="M114" s="12">
        <f t="shared" si="32"/>
        <v>77</v>
      </c>
      <c r="N114" s="9">
        <v>64.59</v>
      </c>
    </row>
    <row r="115" spans="1:14" ht="15" customHeight="1">
      <c r="A115" s="12">
        <f t="shared" si="26"/>
        <v>481</v>
      </c>
      <c r="B115" s="11">
        <v>51.63</v>
      </c>
      <c r="C115" s="12">
        <f t="shared" si="27"/>
        <v>381</v>
      </c>
      <c r="D115" s="9">
        <v>54.08</v>
      </c>
      <c r="E115" s="12">
        <f t="shared" si="28"/>
        <v>292</v>
      </c>
      <c r="F115" s="9">
        <v>56.53</v>
      </c>
      <c r="G115" s="12">
        <f t="shared" si="29"/>
        <v>221</v>
      </c>
      <c r="H115" s="9">
        <v>58.73</v>
      </c>
      <c r="I115" s="12">
        <f t="shared" si="30"/>
        <v>160</v>
      </c>
      <c r="J115" s="9">
        <v>60.91</v>
      </c>
      <c r="K115" s="12">
        <f t="shared" si="31"/>
        <v>128</v>
      </c>
      <c r="L115" s="9">
        <v>62.19</v>
      </c>
      <c r="M115" s="12">
        <f t="shared" si="32"/>
        <v>76</v>
      </c>
      <c r="N115" s="9">
        <v>64.64</v>
      </c>
    </row>
    <row r="116" spans="1:14" ht="15" customHeight="1">
      <c r="A116" s="12">
        <f t="shared" si="26"/>
        <v>479</v>
      </c>
      <c r="B116" s="11">
        <v>51.68</v>
      </c>
      <c r="C116" s="12">
        <f t="shared" si="27"/>
        <v>379</v>
      </c>
      <c r="D116" s="9">
        <v>54.13</v>
      </c>
      <c r="E116" s="12">
        <f t="shared" si="28"/>
        <v>290</v>
      </c>
      <c r="F116" s="9">
        <v>56.58</v>
      </c>
      <c r="G116" s="12">
        <f t="shared" si="29"/>
        <v>220</v>
      </c>
      <c r="H116" s="9">
        <v>58.78</v>
      </c>
      <c r="I116" s="12">
        <f t="shared" si="30"/>
        <v>159</v>
      </c>
      <c r="J116" s="9">
        <v>60.93</v>
      </c>
      <c r="K116" s="12">
        <f t="shared" si="31"/>
        <v>127</v>
      </c>
      <c r="L116" s="9">
        <v>62.24</v>
      </c>
      <c r="M116" s="12">
        <f t="shared" si="32"/>
        <v>75</v>
      </c>
      <c r="N116" s="9">
        <v>64.69</v>
      </c>
    </row>
    <row r="117" spans="1:14" ht="15" customHeight="1">
      <c r="A117" s="12">
        <f t="shared" si="26"/>
        <v>476</v>
      </c>
      <c r="B117" s="11">
        <v>51.73</v>
      </c>
      <c r="C117" s="12">
        <f t="shared" si="27"/>
        <v>377</v>
      </c>
      <c r="D117" s="9">
        <v>54.18</v>
      </c>
      <c r="E117" s="12">
        <f t="shared" si="28"/>
        <v>289</v>
      </c>
      <c r="F117" s="9">
        <v>56.63</v>
      </c>
      <c r="G117" s="12">
        <f t="shared" si="29"/>
        <v>218</v>
      </c>
      <c r="H117" s="9">
        <v>58.83</v>
      </c>
      <c r="I117" s="12">
        <f t="shared" si="30"/>
        <v>159</v>
      </c>
      <c r="J117" s="9">
        <v>60.95</v>
      </c>
      <c r="K117" s="12">
        <f t="shared" si="31"/>
        <v>125</v>
      </c>
      <c r="L117" s="9">
        <v>62.29</v>
      </c>
      <c r="M117" s="12">
        <f t="shared" si="32"/>
        <v>74</v>
      </c>
      <c r="N117" s="9">
        <v>64.74</v>
      </c>
    </row>
    <row r="118" spans="1:14" ht="15" customHeight="1">
      <c r="A118" s="12">
        <f t="shared" si="26"/>
        <v>474</v>
      </c>
      <c r="B118" s="11">
        <v>51.78</v>
      </c>
      <c r="C118" s="12">
        <f t="shared" si="27"/>
        <v>375</v>
      </c>
      <c r="D118" s="9">
        <v>54.23</v>
      </c>
      <c r="E118" s="12">
        <f t="shared" si="28"/>
        <v>287</v>
      </c>
      <c r="F118" s="9">
        <v>56.68</v>
      </c>
      <c r="G118" s="12">
        <f t="shared" si="29"/>
        <v>217</v>
      </c>
      <c r="H118" s="9">
        <v>58.88</v>
      </c>
      <c r="I118" s="12">
        <f t="shared" si="30"/>
        <v>158</v>
      </c>
      <c r="J118" s="9">
        <v>60.97</v>
      </c>
      <c r="K118" s="12">
        <f t="shared" si="31"/>
        <v>124</v>
      </c>
      <c r="L118" s="9">
        <v>62.34</v>
      </c>
      <c r="M118" s="12">
        <f t="shared" si="32"/>
        <v>73</v>
      </c>
      <c r="N118" s="9">
        <v>64.79</v>
      </c>
    </row>
    <row r="119" spans="1:14" ht="15" customHeight="1">
      <c r="A119" s="12">
        <f t="shared" si="26"/>
        <v>472</v>
      </c>
      <c r="B119" s="11">
        <v>51.83</v>
      </c>
      <c r="C119" s="12">
        <f t="shared" si="27"/>
        <v>373</v>
      </c>
      <c r="D119" s="9">
        <v>54.28</v>
      </c>
      <c r="E119" s="12">
        <f t="shared" si="28"/>
        <v>285</v>
      </c>
      <c r="F119" s="9">
        <v>56.73</v>
      </c>
      <c r="G119" s="12">
        <f t="shared" si="29"/>
        <v>215</v>
      </c>
      <c r="H119" s="9">
        <v>58.93</v>
      </c>
      <c r="I119" s="12">
        <f t="shared" si="30"/>
        <v>158</v>
      </c>
      <c r="J119" s="9">
        <v>60.99</v>
      </c>
      <c r="K119" s="12">
        <f t="shared" si="31"/>
        <v>123</v>
      </c>
      <c r="L119" s="9">
        <v>62.39</v>
      </c>
      <c r="M119" s="12">
        <f t="shared" si="32"/>
        <v>72</v>
      </c>
      <c r="N119" s="9">
        <v>64.84</v>
      </c>
    </row>
    <row r="120" spans="1:14" ht="15" customHeight="1">
      <c r="A120" s="12">
        <f t="shared" si="26"/>
        <v>470</v>
      </c>
      <c r="B120" s="11">
        <v>51.88</v>
      </c>
      <c r="C120" s="12">
        <f t="shared" si="27"/>
        <v>371</v>
      </c>
      <c r="D120" s="9">
        <v>54.33</v>
      </c>
      <c r="E120" s="12">
        <f t="shared" si="28"/>
        <v>283</v>
      </c>
      <c r="F120" s="9">
        <v>56.78</v>
      </c>
      <c r="G120" s="12">
        <f t="shared" si="29"/>
        <v>214</v>
      </c>
      <c r="H120" s="9">
        <v>58.98</v>
      </c>
      <c r="I120" s="12">
        <f t="shared" si="30"/>
        <v>157</v>
      </c>
      <c r="J120" s="9">
        <v>61.01</v>
      </c>
      <c r="K120" s="12">
        <f t="shared" si="31"/>
        <v>122</v>
      </c>
      <c r="L120" s="9">
        <v>62.44</v>
      </c>
      <c r="M120" s="12">
        <f t="shared" si="32"/>
        <v>71</v>
      </c>
      <c r="N120" s="9">
        <v>64.89</v>
      </c>
    </row>
    <row r="121" spans="1:14" ht="15" customHeight="1">
      <c r="A121" s="12">
        <f t="shared" si="26"/>
        <v>468</v>
      </c>
      <c r="B121" s="11">
        <v>51.93</v>
      </c>
      <c r="C121" s="12">
        <f t="shared" si="27"/>
        <v>370</v>
      </c>
      <c r="D121" s="9">
        <v>54.38</v>
      </c>
      <c r="E121" s="12">
        <f t="shared" si="28"/>
        <v>282</v>
      </c>
      <c r="F121" s="9">
        <v>56.83</v>
      </c>
      <c r="G121" s="12">
        <f t="shared" si="29"/>
        <v>212</v>
      </c>
      <c r="H121" s="9">
        <v>59.03</v>
      </c>
      <c r="I121" s="12">
        <f t="shared" si="30"/>
        <v>156</v>
      </c>
      <c r="J121" s="9">
        <v>61.03</v>
      </c>
      <c r="K121" s="12">
        <f t="shared" si="31"/>
        <v>121</v>
      </c>
      <c r="L121" s="9">
        <v>62.49</v>
      </c>
      <c r="M121" s="12">
        <f t="shared" si="32"/>
        <v>70</v>
      </c>
      <c r="N121" s="9">
        <v>64.94</v>
      </c>
    </row>
    <row r="122" spans="1:14" ht="15" customHeight="1">
      <c r="A122" s="12">
        <f t="shared" si="26"/>
        <v>466</v>
      </c>
      <c r="B122" s="11">
        <v>51.98</v>
      </c>
      <c r="C122" s="12">
        <f t="shared" si="27"/>
        <v>368</v>
      </c>
      <c r="D122" s="9">
        <v>54.43</v>
      </c>
      <c r="E122" s="12">
        <f t="shared" si="28"/>
        <v>280</v>
      </c>
      <c r="F122" s="9">
        <v>56.88</v>
      </c>
      <c r="G122" s="12">
        <f t="shared" si="29"/>
        <v>211</v>
      </c>
      <c r="H122" s="9">
        <v>59.08</v>
      </c>
      <c r="I122" s="12">
        <f t="shared" si="30"/>
        <v>156</v>
      </c>
      <c r="J122" s="9">
        <v>61.05</v>
      </c>
      <c r="K122" s="12">
        <f t="shared" si="31"/>
        <v>120</v>
      </c>
      <c r="L122" s="9">
        <v>62.54</v>
      </c>
      <c r="M122" s="12">
        <f t="shared" si="32"/>
        <v>69</v>
      </c>
      <c r="N122" s="9">
        <v>64.99</v>
      </c>
    </row>
    <row r="123" spans="1:14" ht="15" customHeight="1">
      <c r="A123" s="12">
        <f t="shared" si="26"/>
        <v>464</v>
      </c>
      <c r="B123" s="11">
        <v>52.03</v>
      </c>
      <c r="C123" s="12">
        <f t="shared" si="27"/>
        <v>366</v>
      </c>
      <c r="D123" s="9">
        <v>54.48</v>
      </c>
      <c r="E123" s="12">
        <f t="shared" si="28"/>
        <v>278</v>
      </c>
      <c r="F123" s="9">
        <v>56.93</v>
      </c>
      <c r="G123" s="12">
        <f t="shared" si="29"/>
        <v>209</v>
      </c>
      <c r="H123" s="9">
        <v>59.13</v>
      </c>
      <c r="I123" s="12">
        <f t="shared" si="30"/>
        <v>155</v>
      </c>
      <c r="J123" s="9">
        <v>61.07</v>
      </c>
      <c r="K123" s="12">
        <f t="shared" si="31"/>
        <v>118</v>
      </c>
      <c r="L123" s="9">
        <v>62.59</v>
      </c>
      <c r="M123" s="12">
        <f t="shared" si="32"/>
        <v>68</v>
      </c>
      <c r="N123" s="9">
        <v>65.04</v>
      </c>
    </row>
    <row r="124" spans="1:14" ht="15" customHeight="1">
      <c r="A124" s="12">
        <f t="shared" si="26"/>
        <v>462</v>
      </c>
      <c r="B124" s="11">
        <v>52.08</v>
      </c>
      <c r="C124" s="12">
        <f t="shared" si="27"/>
        <v>364</v>
      </c>
      <c r="D124" s="9">
        <v>54.53</v>
      </c>
      <c r="E124" s="12">
        <f t="shared" si="28"/>
        <v>277</v>
      </c>
      <c r="F124" s="9">
        <v>56.98</v>
      </c>
      <c r="G124" s="12">
        <f t="shared" si="29"/>
        <v>208</v>
      </c>
      <c r="H124" s="9">
        <v>59.18</v>
      </c>
      <c r="I124" s="12">
        <f t="shared" si="30"/>
        <v>155</v>
      </c>
      <c r="J124" s="9">
        <v>61.09</v>
      </c>
      <c r="K124" s="12">
        <f t="shared" si="31"/>
        <v>117</v>
      </c>
      <c r="L124" s="9">
        <v>62.64</v>
      </c>
      <c r="M124" s="12">
        <f t="shared" si="32"/>
        <v>67</v>
      </c>
      <c r="N124" s="9">
        <v>65.09</v>
      </c>
    </row>
    <row r="125" spans="1:14" ht="15" customHeight="1">
      <c r="A125" s="12">
        <f t="shared" si="26"/>
        <v>460</v>
      </c>
      <c r="B125" s="11">
        <v>52.13</v>
      </c>
      <c r="C125" s="12">
        <f t="shared" si="27"/>
        <v>362</v>
      </c>
      <c r="D125" s="9">
        <v>54.58</v>
      </c>
      <c r="E125" s="12">
        <f t="shared" si="28"/>
        <v>275</v>
      </c>
      <c r="F125" s="9">
        <v>57.03</v>
      </c>
      <c r="G125" s="12">
        <f t="shared" si="29"/>
        <v>206</v>
      </c>
      <c r="H125" s="9">
        <v>59.23</v>
      </c>
      <c r="I125" s="12">
        <f t="shared" si="30"/>
        <v>154</v>
      </c>
      <c r="J125" s="9">
        <v>61.11</v>
      </c>
      <c r="K125" s="12">
        <f t="shared" si="31"/>
        <v>116</v>
      </c>
      <c r="L125" s="9">
        <v>62.69</v>
      </c>
      <c r="M125" s="12">
        <f t="shared" si="32"/>
        <v>67</v>
      </c>
      <c r="N125" s="9">
        <v>65.14</v>
      </c>
    </row>
    <row r="126" spans="1:14" ht="15" customHeight="1">
      <c r="A126" s="12">
        <f t="shared" si="26"/>
        <v>457</v>
      </c>
      <c r="B126" s="11">
        <v>52.18</v>
      </c>
      <c r="C126" s="12">
        <f t="shared" si="27"/>
        <v>360</v>
      </c>
      <c r="D126" s="9">
        <v>54.63</v>
      </c>
      <c r="E126" s="12">
        <f t="shared" si="28"/>
        <v>273</v>
      </c>
      <c r="F126" s="9">
        <v>57.08</v>
      </c>
      <c r="G126" s="12">
        <f t="shared" si="29"/>
        <v>205</v>
      </c>
      <c r="H126" s="9">
        <v>59.28</v>
      </c>
      <c r="I126" s="12">
        <f t="shared" si="30"/>
        <v>154</v>
      </c>
      <c r="J126" s="9">
        <v>61.13</v>
      </c>
      <c r="K126" s="12">
        <f t="shared" si="31"/>
        <v>115</v>
      </c>
      <c r="L126" s="9">
        <v>62.74</v>
      </c>
      <c r="M126" s="12">
        <f t="shared" si="32"/>
        <v>66</v>
      </c>
      <c r="N126" s="9">
        <v>65.19</v>
      </c>
    </row>
    <row r="127" spans="1:14" ht="15" customHeight="1">
      <c r="A127" s="12">
        <f t="shared" si="26"/>
        <v>455</v>
      </c>
      <c r="B127" s="11">
        <v>52.23</v>
      </c>
      <c r="C127" s="12">
        <f t="shared" si="27"/>
        <v>358</v>
      </c>
      <c r="D127" s="9">
        <v>54.68</v>
      </c>
      <c r="E127" s="12">
        <f t="shared" si="28"/>
        <v>272</v>
      </c>
      <c r="F127" s="9">
        <v>57.13</v>
      </c>
      <c r="G127" s="12">
        <f t="shared" si="29"/>
        <v>203</v>
      </c>
      <c r="H127" s="9">
        <v>59.33</v>
      </c>
      <c r="I127" s="12">
        <f t="shared" si="30"/>
        <v>153</v>
      </c>
      <c r="J127" s="9">
        <v>61.15</v>
      </c>
      <c r="K127" s="12">
        <f t="shared" si="31"/>
        <v>114</v>
      </c>
      <c r="L127" s="9">
        <v>62.79</v>
      </c>
      <c r="M127" s="12">
        <f t="shared" si="32"/>
        <v>65</v>
      </c>
      <c r="N127" s="9">
        <v>65.24</v>
      </c>
    </row>
    <row r="128" spans="1:14" ht="15" customHeight="1">
      <c r="A128" s="12">
        <f t="shared" si="26"/>
        <v>453</v>
      </c>
      <c r="B128" s="11">
        <v>52.28</v>
      </c>
      <c r="C128" s="12">
        <f t="shared" si="27"/>
        <v>356</v>
      </c>
      <c r="D128" s="9">
        <v>54.73</v>
      </c>
      <c r="E128" s="12">
        <f t="shared" si="28"/>
        <v>270</v>
      </c>
      <c r="F128" s="9">
        <v>57.18</v>
      </c>
      <c r="G128" s="12">
        <f t="shared" si="29"/>
        <v>202</v>
      </c>
      <c r="H128" s="9">
        <v>59.38</v>
      </c>
      <c r="I128" s="12">
        <f t="shared" si="30"/>
        <v>153</v>
      </c>
      <c r="J128" s="9">
        <v>61.17</v>
      </c>
      <c r="K128" s="12">
        <f t="shared" si="31"/>
        <v>113</v>
      </c>
      <c r="L128" s="9">
        <v>62.84</v>
      </c>
      <c r="M128" s="12">
        <f t="shared" si="32"/>
        <v>64</v>
      </c>
      <c r="N128" s="9">
        <v>65.29</v>
      </c>
    </row>
    <row r="129" spans="1:14" ht="15" customHeight="1">
      <c r="A129" s="12">
        <f t="shared" si="26"/>
        <v>451</v>
      </c>
      <c r="B129" s="11">
        <v>52.33</v>
      </c>
      <c r="C129" s="12">
        <f t="shared" si="27"/>
        <v>355</v>
      </c>
      <c r="D129" s="9">
        <v>54.78</v>
      </c>
      <c r="E129" s="12">
        <f t="shared" si="28"/>
        <v>268</v>
      </c>
      <c r="F129" s="9">
        <v>57.23</v>
      </c>
      <c r="G129" s="12">
        <f t="shared" si="29"/>
        <v>200</v>
      </c>
      <c r="H129" s="9">
        <v>59.43</v>
      </c>
      <c r="I129" s="12">
        <f t="shared" si="30"/>
        <v>152</v>
      </c>
      <c r="J129" s="9">
        <v>61.19</v>
      </c>
      <c r="K129" s="12">
        <f t="shared" si="31"/>
        <v>112</v>
      </c>
      <c r="L129" s="9">
        <v>62.89</v>
      </c>
      <c r="M129" s="12">
        <f t="shared" si="32"/>
        <v>63</v>
      </c>
      <c r="N129" s="9">
        <v>65.34</v>
      </c>
    </row>
    <row r="130" spans="1:14" ht="15" customHeight="1">
      <c r="A130" s="12">
        <f t="shared" si="26"/>
        <v>449</v>
      </c>
      <c r="B130" s="11">
        <v>52.38</v>
      </c>
      <c r="C130" s="12">
        <f t="shared" si="27"/>
        <v>353</v>
      </c>
      <c r="D130" s="9">
        <v>54.83</v>
      </c>
      <c r="E130" s="12">
        <f t="shared" si="28"/>
        <v>267</v>
      </c>
      <c r="F130" s="9">
        <v>57.28</v>
      </c>
      <c r="G130" s="12">
        <f t="shared" si="29"/>
        <v>199</v>
      </c>
      <c r="H130" s="9">
        <v>59.48</v>
      </c>
      <c r="I130" s="12">
        <f t="shared" si="30"/>
        <v>152</v>
      </c>
      <c r="J130" s="9">
        <v>61.21</v>
      </c>
      <c r="K130" s="12">
        <f t="shared" si="31"/>
        <v>111</v>
      </c>
      <c r="L130" s="9">
        <v>62.94</v>
      </c>
      <c r="M130" s="12">
        <f t="shared" si="32"/>
        <v>62</v>
      </c>
      <c r="N130" s="9">
        <v>65.39</v>
      </c>
    </row>
    <row r="131" spans="1:14" ht="15" customHeight="1">
      <c r="A131" s="12">
        <f t="shared" si="26"/>
        <v>447</v>
      </c>
      <c r="B131" s="11">
        <v>52.43</v>
      </c>
      <c r="C131" s="12">
        <f t="shared" si="27"/>
        <v>351</v>
      </c>
      <c r="D131" s="9">
        <v>54.88</v>
      </c>
      <c r="E131" s="12">
        <f t="shared" si="28"/>
        <v>265</v>
      </c>
      <c r="F131" s="9">
        <v>57.33</v>
      </c>
      <c r="G131" s="12">
        <f t="shared" si="29"/>
        <v>197</v>
      </c>
      <c r="H131" s="9">
        <v>59.53</v>
      </c>
      <c r="I131" s="12">
        <f t="shared" si="30"/>
        <v>151</v>
      </c>
      <c r="J131" s="9">
        <v>61.23</v>
      </c>
      <c r="K131" s="12">
        <f t="shared" si="31"/>
        <v>109</v>
      </c>
      <c r="L131" s="9">
        <v>62.99</v>
      </c>
      <c r="M131" s="12">
        <f t="shared" si="32"/>
        <v>61</v>
      </c>
      <c r="N131" s="9">
        <v>65.44</v>
      </c>
    </row>
    <row r="132" spans="1:14" ht="15" customHeight="1">
      <c r="A132" s="12">
        <f t="shared" si="26"/>
        <v>445</v>
      </c>
      <c r="B132" s="11">
        <v>52.48</v>
      </c>
      <c r="C132" s="12">
        <f t="shared" si="27"/>
        <v>349</v>
      </c>
      <c r="D132" s="9">
        <v>54.93</v>
      </c>
      <c r="E132" s="12">
        <f t="shared" si="28"/>
        <v>263</v>
      </c>
      <c r="F132" s="9">
        <v>57.38</v>
      </c>
      <c r="G132" s="12">
        <f t="shared" si="29"/>
        <v>196</v>
      </c>
      <c r="H132" s="9">
        <v>59.58</v>
      </c>
      <c r="I132" s="12">
        <f t="shared" si="30"/>
        <v>151</v>
      </c>
      <c r="J132" s="9">
        <v>61.25</v>
      </c>
      <c r="K132" s="12">
        <f t="shared" si="31"/>
        <v>108</v>
      </c>
      <c r="L132" s="9">
        <v>63.04</v>
      </c>
      <c r="M132" s="12">
        <f t="shared" si="32"/>
        <v>61</v>
      </c>
      <c r="N132" s="9">
        <v>65.49</v>
      </c>
    </row>
    <row r="133" spans="1:14" ht="15" customHeight="1">
      <c r="A133" s="12">
        <f t="shared" si="26"/>
        <v>443</v>
      </c>
      <c r="B133" s="11">
        <v>52.53</v>
      </c>
      <c r="C133" s="12">
        <f t="shared" si="27"/>
        <v>347</v>
      </c>
      <c r="D133" s="9">
        <v>54.98</v>
      </c>
      <c r="E133" s="12">
        <f t="shared" si="28"/>
        <v>262</v>
      </c>
      <c r="F133" s="9">
        <v>57.43</v>
      </c>
      <c r="G133" s="12">
        <f t="shared" si="29"/>
        <v>195</v>
      </c>
      <c r="H133" s="9">
        <v>59.63</v>
      </c>
      <c r="I133" s="12">
        <f t="shared" si="30"/>
        <v>150</v>
      </c>
      <c r="J133" s="9">
        <v>61.27</v>
      </c>
      <c r="K133" s="12">
        <f t="shared" si="31"/>
        <v>107</v>
      </c>
      <c r="L133" s="9">
        <v>63.09</v>
      </c>
      <c r="M133" s="12">
        <f t="shared" si="32"/>
        <v>60</v>
      </c>
      <c r="N133" s="9">
        <v>65.54</v>
      </c>
    </row>
    <row r="134" spans="1:14" ht="15" customHeight="1">
      <c r="A134" s="12">
        <f t="shared" si="26"/>
        <v>441</v>
      </c>
      <c r="B134" s="11">
        <v>52.58</v>
      </c>
      <c r="C134" s="12">
        <f t="shared" si="27"/>
        <v>345</v>
      </c>
      <c r="D134" s="9">
        <v>55.03</v>
      </c>
      <c r="E134" s="12">
        <f t="shared" si="28"/>
        <v>260</v>
      </c>
      <c r="F134" s="9">
        <v>57.48</v>
      </c>
      <c r="G134" s="12">
        <f t="shared" si="29"/>
        <v>193</v>
      </c>
      <c r="H134" s="9">
        <v>59.68</v>
      </c>
      <c r="I134" s="12">
        <f t="shared" si="30"/>
        <v>150</v>
      </c>
      <c r="J134" s="9">
        <v>61.29</v>
      </c>
      <c r="K134" s="12">
        <f t="shared" si="31"/>
        <v>106</v>
      </c>
      <c r="L134" s="9">
        <v>63.14</v>
      </c>
      <c r="M134" s="12">
        <f t="shared" si="32"/>
        <v>59</v>
      </c>
      <c r="N134" s="9">
        <v>65.59</v>
      </c>
    </row>
    <row r="135" spans="1:14" ht="15" customHeight="1">
      <c r="A135" s="12">
        <f t="shared" si="26"/>
        <v>439</v>
      </c>
      <c r="B135" s="11">
        <v>52.63</v>
      </c>
      <c r="C135" s="12">
        <f t="shared" si="27"/>
        <v>343</v>
      </c>
      <c r="D135" s="9">
        <v>55.08</v>
      </c>
      <c r="E135" s="12">
        <f t="shared" si="28"/>
        <v>259</v>
      </c>
      <c r="F135" s="9">
        <v>57.53</v>
      </c>
      <c r="G135" s="12">
        <f t="shared" si="29"/>
        <v>192</v>
      </c>
      <c r="H135" s="9">
        <v>59.73</v>
      </c>
      <c r="I135" s="12">
        <f t="shared" si="30"/>
        <v>149</v>
      </c>
      <c r="J135" s="9">
        <v>61.31</v>
      </c>
      <c r="K135" s="12">
        <f t="shared" si="31"/>
        <v>105</v>
      </c>
      <c r="L135" s="9">
        <v>63.19</v>
      </c>
      <c r="M135" s="12">
        <f t="shared" si="32"/>
        <v>58</v>
      </c>
      <c r="N135" s="9">
        <v>65.64</v>
      </c>
    </row>
    <row r="136" spans="1:14" ht="15" customHeight="1">
      <c r="A136" s="12">
        <f t="shared" si="26"/>
        <v>437</v>
      </c>
      <c r="B136" s="11">
        <v>52.68</v>
      </c>
      <c r="C136" s="12">
        <f t="shared" si="27"/>
        <v>342</v>
      </c>
      <c r="D136" s="9">
        <v>55.13</v>
      </c>
      <c r="E136" s="12">
        <f t="shared" si="28"/>
        <v>257</v>
      </c>
      <c r="F136" s="9">
        <v>57.58</v>
      </c>
      <c r="G136" s="12">
        <f t="shared" si="29"/>
        <v>190</v>
      </c>
      <c r="H136" s="9">
        <v>59.78</v>
      </c>
      <c r="I136" s="12">
        <f t="shared" si="30"/>
        <v>149</v>
      </c>
      <c r="J136" s="9">
        <v>61.33</v>
      </c>
      <c r="K136" s="12">
        <f t="shared" si="31"/>
        <v>104</v>
      </c>
      <c r="L136" s="9">
        <v>63.24</v>
      </c>
      <c r="M136" s="12">
        <f t="shared" si="32"/>
        <v>57</v>
      </c>
      <c r="N136" s="9">
        <v>65.69</v>
      </c>
    </row>
    <row r="137" spans="1:14" ht="15" customHeight="1">
      <c r="A137" s="12">
        <f t="shared" si="26"/>
        <v>435</v>
      </c>
      <c r="B137" s="11">
        <v>52.73</v>
      </c>
      <c r="C137" s="12">
        <f t="shared" si="27"/>
        <v>340</v>
      </c>
      <c r="D137" s="9">
        <v>55.18</v>
      </c>
      <c r="E137" s="12">
        <f t="shared" si="28"/>
        <v>255</v>
      </c>
      <c r="F137" s="9">
        <v>57.63</v>
      </c>
      <c r="G137" s="12">
        <f t="shared" si="29"/>
        <v>189</v>
      </c>
      <c r="H137" s="9">
        <v>59.83</v>
      </c>
      <c r="I137" s="12">
        <f t="shared" si="30"/>
        <v>148</v>
      </c>
      <c r="J137" s="9">
        <v>61.35</v>
      </c>
      <c r="K137" s="12">
        <f t="shared" si="31"/>
        <v>103</v>
      </c>
      <c r="L137" s="9">
        <v>63.29</v>
      </c>
      <c r="M137" s="12">
        <f t="shared" si="32"/>
        <v>56</v>
      </c>
      <c r="N137" s="9">
        <v>65.74</v>
      </c>
    </row>
    <row r="138" spans="1:14" ht="15" customHeight="1">
      <c r="A138" s="12">
        <f t="shared" si="26"/>
        <v>433</v>
      </c>
      <c r="B138" s="11">
        <v>52.78</v>
      </c>
      <c r="C138" s="12">
        <f t="shared" si="27"/>
        <v>338</v>
      </c>
      <c r="D138" s="9">
        <v>55.23</v>
      </c>
      <c r="E138" s="12">
        <f t="shared" si="28"/>
        <v>254</v>
      </c>
      <c r="F138" s="9">
        <v>57.68</v>
      </c>
      <c r="G138" s="12">
        <f t="shared" si="29"/>
        <v>188</v>
      </c>
      <c r="H138" s="9">
        <v>59.88</v>
      </c>
      <c r="I138" s="12">
        <f t="shared" si="30"/>
        <v>148</v>
      </c>
      <c r="J138" s="9">
        <v>61.37</v>
      </c>
      <c r="K138" s="12">
        <f t="shared" si="31"/>
        <v>102</v>
      </c>
      <c r="L138" s="9">
        <v>63.34</v>
      </c>
      <c r="M138" s="12">
        <f t="shared" si="32"/>
        <v>56</v>
      </c>
      <c r="N138" s="9">
        <v>65.79</v>
      </c>
    </row>
    <row r="139" spans="1:14" ht="15" customHeight="1">
      <c r="A139" s="12">
        <f t="shared" si="26"/>
        <v>431</v>
      </c>
      <c r="B139" s="11">
        <v>52.83</v>
      </c>
      <c r="C139" s="12">
        <f t="shared" si="27"/>
        <v>336</v>
      </c>
      <c r="D139" s="9">
        <v>55.28</v>
      </c>
      <c r="E139" s="12">
        <f t="shared" si="28"/>
        <v>252</v>
      </c>
      <c r="F139" s="9">
        <v>57.73</v>
      </c>
      <c r="G139" s="12">
        <f t="shared" si="29"/>
        <v>186</v>
      </c>
      <c r="H139" s="9">
        <v>59.93</v>
      </c>
      <c r="I139" s="12">
        <f t="shared" si="30"/>
        <v>147</v>
      </c>
      <c r="J139" s="9">
        <v>61.39</v>
      </c>
      <c r="K139" s="12">
        <f t="shared" si="31"/>
        <v>101</v>
      </c>
      <c r="L139" s="9">
        <v>63.39</v>
      </c>
      <c r="M139" s="12">
        <f t="shared" si="32"/>
        <v>55</v>
      </c>
      <c r="N139" s="9">
        <v>65.84</v>
      </c>
    </row>
    <row r="140" spans="1:14" ht="15" customHeight="1">
      <c r="A140" s="12">
        <f t="shared" si="26"/>
        <v>429</v>
      </c>
      <c r="B140" s="11">
        <v>52.88</v>
      </c>
      <c r="C140" s="12">
        <f t="shared" si="27"/>
        <v>334</v>
      </c>
      <c r="D140" s="9">
        <v>55.33</v>
      </c>
      <c r="E140" s="12">
        <f t="shared" si="28"/>
        <v>251</v>
      </c>
      <c r="F140" s="9">
        <v>57.78</v>
      </c>
      <c r="G140" s="12">
        <f t="shared" si="29"/>
        <v>185</v>
      </c>
      <c r="H140" s="9">
        <v>59.98</v>
      </c>
      <c r="I140" s="12">
        <f t="shared" si="30"/>
        <v>147</v>
      </c>
      <c r="J140" s="9">
        <v>61.41</v>
      </c>
      <c r="K140" s="12">
        <f t="shared" si="31"/>
        <v>100</v>
      </c>
      <c r="L140" s="9">
        <v>63.44</v>
      </c>
      <c r="M140" s="12">
        <f t="shared" si="32"/>
        <v>54</v>
      </c>
      <c r="N140" s="9">
        <v>65.89</v>
      </c>
    </row>
    <row r="141" spans="1:14" ht="15" customHeight="1">
      <c r="A141" s="12">
        <f t="shared" si="26"/>
        <v>427</v>
      </c>
      <c r="B141" s="11">
        <v>52.93</v>
      </c>
      <c r="C141" s="12">
        <f t="shared" si="27"/>
        <v>332</v>
      </c>
      <c r="D141" s="9">
        <v>55.38</v>
      </c>
      <c r="E141" s="12">
        <f t="shared" si="28"/>
        <v>249</v>
      </c>
      <c r="F141" s="9">
        <v>57.83</v>
      </c>
      <c r="G141" s="12">
        <f t="shared" si="29"/>
        <v>183</v>
      </c>
      <c r="H141" s="9">
        <v>60.03</v>
      </c>
      <c r="I141" s="12">
        <f t="shared" si="30"/>
        <v>146</v>
      </c>
      <c r="J141" s="9">
        <v>61.43</v>
      </c>
      <c r="K141" s="12">
        <f t="shared" si="31"/>
        <v>99</v>
      </c>
      <c r="L141" s="9">
        <v>63.49</v>
      </c>
      <c r="M141" s="12">
        <f t="shared" si="32"/>
        <v>53</v>
      </c>
      <c r="N141" s="9">
        <v>65.94</v>
      </c>
    </row>
    <row r="142" spans="1:14" ht="15" customHeight="1">
      <c r="A142" s="12">
        <f t="shared" si="26"/>
        <v>425</v>
      </c>
      <c r="B142" s="11">
        <v>52.98</v>
      </c>
      <c r="C142" s="12">
        <f t="shared" si="27"/>
        <v>331</v>
      </c>
      <c r="D142" s="9">
        <v>55.43</v>
      </c>
      <c r="E142" s="12">
        <f t="shared" si="28"/>
        <v>247</v>
      </c>
      <c r="F142" s="9">
        <v>57.88</v>
      </c>
      <c r="G142" s="12">
        <f t="shared" si="29"/>
        <v>182</v>
      </c>
      <c r="H142" s="9">
        <v>60.08</v>
      </c>
      <c r="I142" s="12">
        <f t="shared" si="30"/>
        <v>146</v>
      </c>
      <c r="J142" s="9">
        <v>61.45</v>
      </c>
      <c r="K142" s="12">
        <f t="shared" si="31"/>
        <v>98</v>
      </c>
      <c r="L142" s="9">
        <v>63.54</v>
      </c>
      <c r="M142" s="12">
        <f t="shared" si="32"/>
        <v>52</v>
      </c>
      <c r="N142" s="9">
        <v>65.99</v>
      </c>
    </row>
    <row r="143" spans="1:14" ht="15" customHeight="1">
      <c r="A143" s="12">
        <f t="shared" si="26"/>
        <v>422</v>
      </c>
      <c r="B143" s="11">
        <v>53.03</v>
      </c>
      <c r="C143" s="12">
        <f t="shared" si="27"/>
        <v>329</v>
      </c>
      <c r="D143" s="9">
        <v>55.48</v>
      </c>
      <c r="E143" s="12">
        <f t="shared" si="28"/>
        <v>246</v>
      </c>
      <c r="F143" s="9">
        <v>57.93</v>
      </c>
      <c r="G143" s="12">
        <f t="shared" si="29"/>
        <v>181</v>
      </c>
      <c r="H143" s="9">
        <v>60.13</v>
      </c>
      <c r="I143" s="12">
        <f t="shared" si="30"/>
        <v>145</v>
      </c>
      <c r="J143" s="9">
        <v>61.47</v>
      </c>
      <c r="K143" s="12">
        <f t="shared" si="31"/>
        <v>97</v>
      </c>
      <c r="L143" s="9">
        <v>63.59</v>
      </c>
      <c r="M143" s="12">
        <f t="shared" si="32"/>
        <v>52</v>
      </c>
      <c r="N143" s="9">
        <v>66.04</v>
      </c>
    </row>
    <row r="144" spans="1:14" ht="15" customHeight="1">
      <c r="A144" s="12">
        <f t="shared" si="26"/>
        <v>420</v>
      </c>
      <c r="B144" s="11">
        <v>53.08</v>
      </c>
      <c r="C144" s="12">
        <f t="shared" si="27"/>
        <v>327</v>
      </c>
      <c r="D144" s="9">
        <v>55.53</v>
      </c>
      <c r="E144" s="12">
        <f t="shared" si="28"/>
        <v>244</v>
      </c>
      <c r="F144" s="9">
        <v>57.98</v>
      </c>
      <c r="G144" s="12">
        <f t="shared" si="29"/>
        <v>179</v>
      </c>
      <c r="H144" s="9">
        <v>60.18</v>
      </c>
      <c r="I144" s="12">
        <f t="shared" si="30"/>
        <v>145</v>
      </c>
      <c r="J144" s="9">
        <v>61.49</v>
      </c>
      <c r="K144" s="12">
        <f t="shared" si="31"/>
        <v>95</v>
      </c>
      <c r="L144" s="9">
        <v>63.64</v>
      </c>
      <c r="M144" s="12">
        <f t="shared" si="32"/>
        <v>51</v>
      </c>
      <c r="N144" s="9">
        <v>66.09</v>
      </c>
    </row>
    <row r="145" spans="1:14" ht="15" customHeight="1">
      <c r="A145" s="12">
        <f t="shared" si="26"/>
        <v>418</v>
      </c>
      <c r="B145" s="11">
        <v>53.13</v>
      </c>
      <c r="C145" s="12">
        <f t="shared" si="27"/>
        <v>325</v>
      </c>
      <c r="D145" s="9">
        <v>55.58</v>
      </c>
      <c r="E145" s="12">
        <f t="shared" si="28"/>
        <v>243</v>
      </c>
      <c r="F145" s="9">
        <v>58.03</v>
      </c>
      <c r="G145" s="12">
        <f t="shared" si="29"/>
        <v>178</v>
      </c>
      <c r="H145" s="9">
        <v>60.23</v>
      </c>
      <c r="I145" s="12">
        <f t="shared" si="30"/>
        <v>144</v>
      </c>
      <c r="J145" s="9">
        <v>61.51</v>
      </c>
      <c r="K145" s="12">
        <f t="shared" si="31"/>
        <v>94</v>
      </c>
      <c r="L145" s="9">
        <v>63.69</v>
      </c>
      <c r="M145" s="12">
        <f t="shared" si="32"/>
        <v>50</v>
      </c>
      <c r="N145" s="9">
        <v>66.14</v>
      </c>
    </row>
    <row r="146" spans="1:14" ht="15" customHeight="1">
      <c r="A146" s="12">
        <f t="shared" si="26"/>
        <v>416</v>
      </c>
      <c r="B146" s="11">
        <v>53.18</v>
      </c>
      <c r="C146" s="12">
        <f t="shared" si="27"/>
        <v>323</v>
      </c>
      <c r="D146" s="9">
        <v>55.63</v>
      </c>
      <c r="E146" s="12">
        <f t="shared" si="28"/>
        <v>241</v>
      </c>
      <c r="F146" s="9">
        <v>58.08</v>
      </c>
      <c r="G146" s="12">
        <f t="shared" si="29"/>
        <v>176</v>
      </c>
      <c r="H146" s="9">
        <v>60.28</v>
      </c>
      <c r="I146" s="12">
        <f t="shared" si="30"/>
        <v>144</v>
      </c>
      <c r="J146" s="9">
        <v>61.53</v>
      </c>
      <c r="K146" s="12">
        <f t="shared" si="31"/>
        <v>93</v>
      </c>
      <c r="L146" s="9">
        <v>63.74</v>
      </c>
      <c r="M146" s="12">
        <f t="shared" si="32"/>
        <v>49</v>
      </c>
      <c r="N146" s="9">
        <v>66.19</v>
      </c>
    </row>
    <row r="147" spans="1:14" ht="15" customHeight="1">
      <c r="A147" s="12">
        <f t="shared" si="26"/>
        <v>414</v>
      </c>
      <c r="B147" s="11">
        <v>53.23</v>
      </c>
      <c r="C147" s="12">
        <f t="shared" si="27"/>
        <v>322</v>
      </c>
      <c r="D147" s="9">
        <v>55.68</v>
      </c>
      <c r="E147" s="12">
        <f t="shared" si="28"/>
        <v>239</v>
      </c>
      <c r="F147" s="9">
        <v>58.13</v>
      </c>
      <c r="G147" s="12">
        <f t="shared" si="29"/>
        <v>175</v>
      </c>
      <c r="H147" s="9">
        <v>60.33</v>
      </c>
      <c r="I147" s="12">
        <f t="shared" si="30"/>
        <v>143</v>
      </c>
      <c r="J147" s="9">
        <v>61.55</v>
      </c>
      <c r="K147" s="12">
        <f t="shared" si="31"/>
        <v>92</v>
      </c>
      <c r="L147" s="9">
        <v>63.79</v>
      </c>
      <c r="M147" s="12">
        <f t="shared" si="32"/>
        <v>48</v>
      </c>
      <c r="N147" s="9">
        <v>66.24</v>
      </c>
    </row>
    <row r="148" spans="1:14" ht="15" customHeight="1">
      <c r="A148" s="12">
        <f t="shared" si="26"/>
        <v>412</v>
      </c>
      <c r="B148" s="11">
        <v>53.28</v>
      </c>
      <c r="C148" s="12">
        <f t="shared" si="27"/>
        <v>320</v>
      </c>
      <c r="D148" s="9">
        <v>55.73</v>
      </c>
      <c r="E148" s="12">
        <f t="shared" si="28"/>
        <v>238</v>
      </c>
      <c r="F148" s="9">
        <v>58.18</v>
      </c>
      <c r="G148" s="12">
        <f t="shared" si="29"/>
        <v>174</v>
      </c>
      <c r="H148" s="9">
        <v>60.38</v>
      </c>
      <c r="I148" s="12">
        <f t="shared" si="30"/>
        <v>143</v>
      </c>
      <c r="J148" s="9">
        <v>61.57</v>
      </c>
      <c r="K148" s="12">
        <f t="shared" si="31"/>
        <v>91</v>
      </c>
      <c r="L148" s="9">
        <v>63.84</v>
      </c>
      <c r="M148" s="12">
        <f t="shared" si="32"/>
        <v>48</v>
      </c>
      <c r="N148" s="9">
        <v>66.29</v>
      </c>
    </row>
    <row r="149" spans="1:14" ht="15" customHeight="1">
      <c r="A149" s="12">
        <f t="shared" si="26"/>
        <v>410</v>
      </c>
      <c r="B149" s="11">
        <v>53.33</v>
      </c>
      <c r="C149" s="12">
        <f t="shared" si="27"/>
        <v>318</v>
      </c>
      <c r="D149" s="9">
        <v>55.78</v>
      </c>
      <c r="E149" s="12">
        <f t="shared" si="28"/>
        <v>236</v>
      </c>
      <c r="F149" s="9">
        <v>58.23</v>
      </c>
      <c r="G149" s="12">
        <f t="shared" si="29"/>
        <v>172</v>
      </c>
      <c r="H149" s="9">
        <v>60.43</v>
      </c>
      <c r="I149" s="12">
        <f t="shared" si="30"/>
        <v>142</v>
      </c>
      <c r="J149" s="9">
        <v>61.59</v>
      </c>
      <c r="K149" s="12">
        <f t="shared" si="31"/>
        <v>90</v>
      </c>
      <c r="L149" s="9">
        <v>63.89</v>
      </c>
      <c r="M149" s="12">
        <f t="shared" si="32"/>
        <v>47</v>
      </c>
      <c r="N149" s="9">
        <v>66.34</v>
      </c>
    </row>
    <row r="150" spans="1:14" ht="15" customHeight="1">
      <c r="A150" s="12">
        <f t="shared" si="26"/>
        <v>408</v>
      </c>
      <c r="B150" s="11">
        <v>53.38</v>
      </c>
      <c r="C150" s="12">
        <f t="shared" si="27"/>
        <v>316</v>
      </c>
      <c r="D150" s="9">
        <v>55.83</v>
      </c>
      <c r="E150" s="12">
        <f t="shared" si="28"/>
        <v>235</v>
      </c>
      <c r="F150" s="9">
        <v>58.28</v>
      </c>
      <c r="G150" s="12">
        <f t="shared" si="29"/>
        <v>171</v>
      </c>
      <c r="H150" s="9">
        <v>60.48</v>
      </c>
      <c r="I150" s="12">
        <f t="shared" si="30"/>
        <v>142</v>
      </c>
      <c r="J150" s="9">
        <v>61.61</v>
      </c>
      <c r="K150" s="12">
        <f t="shared" si="31"/>
        <v>89</v>
      </c>
      <c r="L150" s="9">
        <v>63.94</v>
      </c>
      <c r="M150" s="12">
        <f t="shared" si="32"/>
        <v>46</v>
      </c>
      <c r="N150" s="9">
        <v>66.39</v>
      </c>
    </row>
    <row r="151" spans="1:14" ht="15" customHeight="1">
      <c r="A151" s="12">
        <f t="shared" si="26"/>
        <v>406</v>
      </c>
      <c r="B151" s="11">
        <v>53.43</v>
      </c>
      <c r="C151" s="12">
        <f t="shared" si="27"/>
        <v>315</v>
      </c>
      <c r="D151" s="9">
        <v>55.88</v>
      </c>
      <c r="E151" s="12">
        <f t="shared" si="28"/>
        <v>233</v>
      </c>
      <c r="F151" s="9">
        <v>58.33</v>
      </c>
      <c r="G151" s="12">
        <f t="shared" si="29"/>
        <v>170</v>
      </c>
      <c r="H151" s="9">
        <v>60.53</v>
      </c>
      <c r="I151" s="12">
        <f t="shared" si="30"/>
        <v>141</v>
      </c>
      <c r="J151" s="9">
        <v>61.63</v>
      </c>
      <c r="K151" s="12">
        <f t="shared" si="31"/>
        <v>88</v>
      </c>
      <c r="L151" s="9">
        <v>63.99</v>
      </c>
      <c r="M151" s="12">
        <f t="shared" si="32"/>
        <v>45</v>
      </c>
      <c r="N151" s="9">
        <v>66.44</v>
      </c>
    </row>
    <row r="152" spans="1:14" ht="15" customHeight="1">
      <c r="A152" s="12">
        <f t="shared" si="26"/>
        <v>404</v>
      </c>
      <c r="B152" s="11">
        <v>53.48</v>
      </c>
      <c r="C152" s="12">
        <f t="shared" si="27"/>
        <v>313</v>
      </c>
      <c r="D152" s="9">
        <v>55.93</v>
      </c>
      <c r="E152" s="12">
        <f t="shared" si="28"/>
        <v>232</v>
      </c>
      <c r="F152" s="9">
        <v>58.38</v>
      </c>
      <c r="G152" s="12">
        <f t="shared" si="29"/>
        <v>168</v>
      </c>
      <c r="H152" s="9">
        <v>60.58</v>
      </c>
      <c r="I152" s="12">
        <f t="shared" si="30"/>
        <v>141</v>
      </c>
      <c r="J152" s="9">
        <v>61.65</v>
      </c>
      <c r="K152" s="12">
        <f t="shared" si="31"/>
        <v>87</v>
      </c>
      <c r="L152" s="9">
        <v>64.04</v>
      </c>
      <c r="M152" s="12">
        <f t="shared" si="32"/>
        <v>45</v>
      </c>
      <c r="N152" s="9">
        <v>66.49</v>
      </c>
    </row>
    <row r="153" spans="1:14" ht="15" customHeight="1">
      <c r="A153" s="12">
        <f t="shared" si="26"/>
        <v>403</v>
      </c>
      <c r="B153" s="11">
        <v>53.53</v>
      </c>
      <c r="C153" s="12">
        <f t="shared" si="27"/>
        <v>311</v>
      </c>
      <c r="D153" s="9">
        <v>55.98</v>
      </c>
      <c r="E153" s="12">
        <f t="shared" si="28"/>
        <v>230</v>
      </c>
      <c r="F153" s="9">
        <v>58.43</v>
      </c>
      <c r="G153" s="12">
        <f t="shared" si="29"/>
        <v>167</v>
      </c>
      <c r="H153" s="9">
        <v>60.63</v>
      </c>
      <c r="I153" s="12">
        <f t="shared" si="30"/>
        <v>140</v>
      </c>
      <c r="J153" s="9">
        <v>61.67</v>
      </c>
      <c r="K153" s="12">
        <f t="shared" si="31"/>
        <v>86</v>
      </c>
      <c r="L153" s="9">
        <v>64.09</v>
      </c>
      <c r="M153" s="12">
        <f t="shared" si="32"/>
        <v>44</v>
      </c>
      <c r="N153" s="9">
        <v>66.54</v>
      </c>
    </row>
    <row r="154" spans="1:14" ht="15" customHeight="1">
      <c r="A154" s="12">
        <f t="shared" si="26"/>
        <v>401</v>
      </c>
      <c r="B154" s="11">
        <v>53.58</v>
      </c>
      <c r="C154" s="12">
        <f t="shared" si="27"/>
        <v>309</v>
      </c>
      <c r="D154" s="9">
        <v>56.03</v>
      </c>
      <c r="E154" s="12">
        <f t="shared" si="28"/>
        <v>229</v>
      </c>
      <c r="F154" s="9">
        <v>58.48</v>
      </c>
      <c r="G154" s="12">
        <f t="shared" si="29"/>
        <v>166</v>
      </c>
      <c r="H154" s="9">
        <v>60.68</v>
      </c>
      <c r="I154" s="12">
        <f t="shared" si="30"/>
        <v>140</v>
      </c>
      <c r="J154" s="9">
        <v>61.69</v>
      </c>
      <c r="K154" s="12">
        <f t="shared" si="31"/>
        <v>85</v>
      </c>
      <c r="L154" s="9">
        <v>64.14</v>
      </c>
      <c r="M154" s="12">
        <f t="shared" si="32"/>
        <v>43</v>
      </c>
      <c r="N154" s="9">
        <v>66.59</v>
      </c>
    </row>
  </sheetData>
  <printOptions horizontalCentered="1"/>
  <pageMargins left="0.75" right="0.75" top="0.75" bottom="0.75" header="0.5" footer="0.5"/>
  <pageSetup orientation="portrait" scale="90" r:id="rId1"/>
  <headerFooter alignWithMargins="0">
    <oddHeader xml:space="preserve">&amp;C&amp;"Times,Bold"ALBERTA  YOUTH  SCORING  TABLES  </oddHeader>
    <oddFooter>&amp;C&amp;"Times,Bold"&amp;10BANTAMS - PEEWEES  GIRLS  AND  BOYS</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tabColor indexed="52"/>
  </sheetPr>
  <dimension ref="A1:U106"/>
  <sheetViews>
    <sheetView showGridLines="0" workbookViewId="0" topLeftCell="B1">
      <selection activeCell="B1" sqref="B1:U1"/>
    </sheetView>
  </sheetViews>
  <sheetFormatPr defaultColWidth="8.796875" defaultRowHeight="15"/>
  <cols>
    <col min="1" max="1" width="5.69921875" style="0" hidden="1" customWidth="1"/>
    <col min="2" max="2" width="6.5" style="0" customWidth="1"/>
    <col min="3" max="3" width="6.19921875" style="0" customWidth="1"/>
    <col min="4" max="4" width="5.69921875" style="0" hidden="1" customWidth="1"/>
    <col min="5" max="6" width="6.19921875" style="0" customWidth="1"/>
    <col min="7" max="7" width="5.69921875" style="0" hidden="1" customWidth="1"/>
    <col min="8" max="8" width="6.09765625" style="0" customWidth="1"/>
    <col min="9" max="9" width="6.3984375" style="0" customWidth="1"/>
    <col min="10" max="10" width="5.69921875" style="0" hidden="1" customWidth="1"/>
    <col min="11" max="11" width="6.19921875" style="0" customWidth="1"/>
    <col min="12" max="12" width="6.69921875" style="0" customWidth="1"/>
    <col min="13" max="13" width="5.69921875" style="0" hidden="1" customWidth="1"/>
    <col min="14" max="14" width="6.19921875" style="0" customWidth="1"/>
    <col min="15" max="15" width="6.3984375" style="0" customWidth="1"/>
    <col min="16" max="16" width="5.69921875" style="0" hidden="1" customWidth="1"/>
    <col min="17" max="17" width="6.19921875" style="0" customWidth="1"/>
    <col min="18" max="18" width="7" style="0" customWidth="1"/>
    <col min="19" max="19" width="5.69921875" style="0" hidden="1" customWidth="1"/>
    <col min="20" max="20" width="6.09765625" style="0" customWidth="1"/>
    <col min="21" max="21" width="6.69921875" style="0" customWidth="1"/>
    <col min="22" max="16384" width="5.69921875" style="0" customWidth="1"/>
  </cols>
  <sheetData>
    <row r="1" spans="2:21" s="5" customFormat="1" ht="22.5" customHeight="1">
      <c r="B1" s="144" t="s">
        <v>44</v>
      </c>
      <c r="C1" s="144"/>
      <c r="D1" s="144"/>
      <c r="E1" s="144"/>
      <c r="F1" s="144"/>
      <c r="G1" s="144"/>
      <c r="H1" s="144"/>
      <c r="I1" s="144"/>
      <c r="J1" s="144"/>
      <c r="K1" s="144"/>
      <c r="L1" s="144"/>
      <c r="M1" s="144"/>
      <c r="N1" s="144"/>
      <c r="O1" s="144"/>
      <c r="P1" s="144"/>
      <c r="Q1" s="144"/>
      <c r="R1" s="144"/>
      <c r="S1" s="144"/>
      <c r="T1" s="144"/>
      <c r="U1" s="144"/>
    </row>
    <row r="2" spans="2:21" s="5" customFormat="1" ht="17.25" customHeight="1">
      <c r="B2" s="7" t="s">
        <v>9</v>
      </c>
      <c r="C2" s="8" t="s">
        <v>10</v>
      </c>
      <c r="E2" s="7" t="s">
        <v>9</v>
      </c>
      <c r="F2" s="8" t="s">
        <v>10</v>
      </c>
      <c r="H2" s="7" t="s">
        <v>9</v>
      </c>
      <c r="I2" s="8" t="s">
        <v>10</v>
      </c>
      <c r="K2" s="7" t="s">
        <v>9</v>
      </c>
      <c r="L2" s="8" t="s">
        <v>10</v>
      </c>
      <c r="N2" s="7" t="s">
        <v>9</v>
      </c>
      <c r="O2" s="8" t="s">
        <v>10</v>
      </c>
      <c r="Q2" s="7" t="s">
        <v>9</v>
      </c>
      <c r="R2" s="8" t="s">
        <v>10</v>
      </c>
      <c r="T2" s="7" t="s">
        <v>9</v>
      </c>
      <c r="U2" s="8" t="s">
        <v>10</v>
      </c>
    </row>
    <row r="3" spans="2:21" s="5" customFormat="1" ht="14.25" customHeight="1">
      <c r="B3" s="12">
        <f>TRUNC((72-C3)^1.88*0.787,0)</f>
        <v>500</v>
      </c>
      <c r="C3" s="11">
        <v>41.02</v>
      </c>
      <c r="E3" s="12">
        <f aca="true" t="shared" si="0" ref="E3:E51">TRUNC((72-F3)^1.88*0.787,0)</f>
        <v>428</v>
      </c>
      <c r="F3" s="9">
        <v>43.47</v>
      </c>
      <c r="H3" s="12">
        <f aca="true" t="shared" si="1" ref="H3:H51">TRUNC((72-I3)^1.88*0.787,0)</f>
        <v>361</v>
      </c>
      <c r="I3" s="9">
        <v>45.94</v>
      </c>
      <c r="K3" s="12">
        <f aca="true" t="shared" si="2" ref="K3:K51">TRUNC((72-L3)^1.88*0.787,0)</f>
        <v>277</v>
      </c>
      <c r="L3" s="9">
        <v>49.37</v>
      </c>
      <c r="N3" s="12">
        <f aca="true" t="shared" si="3" ref="N3:N51">TRUNC((72-O3)^1.88*0.787,0)</f>
        <v>203</v>
      </c>
      <c r="O3" s="9">
        <v>52.8</v>
      </c>
      <c r="Q3" s="12">
        <f aca="true" t="shared" si="4" ref="Q3:Q51">TRUNC((72-R3)^1.88*0.787,0)</f>
        <v>132</v>
      </c>
      <c r="R3" s="9">
        <v>56.74</v>
      </c>
      <c r="T3" s="12">
        <f aca="true" t="shared" si="5" ref="T3:T40">TRUNC((72-U3)^1.88*0.787,0)</f>
        <v>74</v>
      </c>
      <c r="U3" s="9">
        <v>60.73</v>
      </c>
    </row>
    <row r="4" spans="2:21" s="5" customFormat="1" ht="14.25" customHeight="1">
      <c r="B4" s="12">
        <f aca="true" t="shared" si="6" ref="B4:B51">TRUNC((72-C4)^1.88*0.787,0)</f>
        <v>498</v>
      </c>
      <c r="C4" s="11">
        <v>41.07</v>
      </c>
      <c r="E4" s="12">
        <f t="shared" si="0"/>
        <v>427</v>
      </c>
      <c r="F4" s="9">
        <v>43.52</v>
      </c>
      <c r="H4" s="12">
        <f t="shared" si="1"/>
        <v>359</v>
      </c>
      <c r="I4" s="9">
        <v>46.01</v>
      </c>
      <c r="K4" s="12">
        <f t="shared" si="2"/>
        <v>275</v>
      </c>
      <c r="L4" s="9">
        <v>49.44</v>
      </c>
      <c r="N4" s="12">
        <f t="shared" si="3"/>
        <v>201</v>
      </c>
      <c r="O4" s="9">
        <v>52.88</v>
      </c>
      <c r="Q4" s="12">
        <f t="shared" si="4"/>
        <v>130</v>
      </c>
      <c r="R4" s="9">
        <v>56.82</v>
      </c>
      <c r="T4" s="12">
        <f t="shared" si="5"/>
        <v>73</v>
      </c>
      <c r="U4" s="9">
        <v>60.84</v>
      </c>
    </row>
    <row r="5" spans="2:21" s="5" customFormat="1" ht="14.25" customHeight="1">
      <c r="B5" s="12">
        <f t="shared" si="6"/>
        <v>497</v>
      </c>
      <c r="C5" s="11">
        <v>41.12</v>
      </c>
      <c r="E5" s="12">
        <f t="shared" si="0"/>
        <v>425</v>
      </c>
      <c r="F5" s="9">
        <v>43.57</v>
      </c>
      <c r="H5" s="12">
        <f t="shared" si="1"/>
        <v>357</v>
      </c>
      <c r="I5" s="9">
        <v>46.08</v>
      </c>
      <c r="K5" s="12">
        <f t="shared" si="2"/>
        <v>273</v>
      </c>
      <c r="L5" s="9">
        <v>49.51</v>
      </c>
      <c r="N5" s="12">
        <f t="shared" si="3"/>
        <v>200</v>
      </c>
      <c r="O5" s="9">
        <v>52.96</v>
      </c>
      <c r="Q5" s="12">
        <f t="shared" si="4"/>
        <v>129</v>
      </c>
      <c r="R5" s="9">
        <v>56.9</v>
      </c>
      <c r="T5" s="12">
        <f t="shared" si="5"/>
        <v>72</v>
      </c>
      <c r="U5" s="9">
        <v>60.95</v>
      </c>
    </row>
    <row r="6" spans="2:21" s="5" customFormat="1" ht="14.25" customHeight="1">
      <c r="B6" s="12">
        <f t="shared" si="6"/>
        <v>495</v>
      </c>
      <c r="C6" s="11">
        <v>41.17</v>
      </c>
      <c r="E6" s="12">
        <f t="shared" si="0"/>
        <v>424</v>
      </c>
      <c r="F6" s="9">
        <v>43.62</v>
      </c>
      <c r="H6" s="12">
        <f t="shared" si="1"/>
        <v>355</v>
      </c>
      <c r="I6" s="9">
        <v>46.15</v>
      </c>
      <c r="K6" s="12">
        <f t="shared" si="2"/>
        <v>272</v>
      </c>
      <c r="L6" s="9">
        <v>49.58</v>
      </c>
      <c r="N6" s="12">
        <f t="shared" si="3"/>
        <v>198</v>
      </c>
      <c r="O6" s="9">
        <v>53.04</v>
      </c>
      <c r="Q6" s="12">
        <f t="shared" si="4"/>
        <v>128</v>
      </c>
      <c r="R6" s="9">
        <v>56.98</v>
      </c>
      <c r="T6" s="12">
        <f t="shared" si="5"/>
        <v>70</v>
      </c>
      <c r="U6" s="9">
        <v>61.06</v>
      </c>
    </row>
    <row r="7" spans="2:21" s="5" customFormat="1" ht="14.25" customHeight="1">
      <c r="B7" s="12">
        <f t="shared" si="6"/>
        <v>494</v>
      </c>
      <c r="C7" s="11">
        <v>41.22</v>
      </c>
      <c r="E7" s="12">
        <f t="shared" si="0"/>
        <v>422</v>
      </c>
      <c r="F7" s="9">
        <v>43.67</v>
      </c>
      <c r="H7" s="12">
        <f t="shared" si="1"/>
        <v>354</v>
      </c>
      <c r="I7" s="9">
        <v>46.22</v>
      </c>
      <c r="K7" s="12">
        <f t="shared" si="2"/>
        <v>270</v>
      </c>
      <c r="L7" s="9">
        <v>49.65</v>
      </c>
      <c r="N7" s="12">
        <f t="shared" si="3"/>
        <v>197</v>
      </c>
      <c r="O7" s="9">
        <v>53.12</v>
      </c>
      <c r="Q7" s="12">
        <f t="shared" si="4"/>
        <v>126</v>
      </c>
      <c r="R7" s="9">
        <v>57.06</v>
      </c>
      <c r="T7" s="12">
        <f t="shared" si="5"/>
        <v>68</v>
      </c>
      <c r="U7" s="9">
        <v>61.23</v>
      </c>
    </row>
    <row r="8" spans="2:21" s="5" customFormat="1" ht="14.25" customHeight="1">
      <c r="B8" s="12">
        <f t="shared" si="6"/>
        <v>492</v>
      </c>
      <c r="C8" s="11">
        <v>41.27</v>
      </c>
      <c r="E8" s="12">
        <f t="shared" si="0"/>
        <v>421</v>
      </c>
      <c r="F8" s="9">
        <v>43.72</v>
      </c>
      <c r="H8" s="12">
        <f t="shared" si="1"/>
        <v>352</v>
      </c>
      <c r="I8" s="9">
        <v>46.29</v>
      </c>
      <c r="K8" s="12">
        <f t="shared" si="2"/>
        <v>269</v>
      </c>
      <c r="L8" s="9">
        <v>49.72</v>
      </c>
      <c r="N8" s="12">
        <f t="shared" si="3"/>
        <v>195</v>
      </c>
      <c r="O8" s="9">
        <v>53.2</v>
      </c>
      <c r="Q8" s="12">
        <f t="shared" si="4"/>
        <v>125</v>
      </c>
      <c r="R8" s="9">
        <v>57.14</v>
      </c>
      <c r="T8" s="12">
        <f t="shared" si="5"/>
        <v>66</v>
      </c>
      <c r="U8" s="9">
        <v>61.4</v>
      </c>
    </row>
    <row r="9" spans="2:21" s="5" customFormat="1" ht="14.25" customHeight="1">
      <c r="B9" s="12">
        <f t="shared" si="6"/>
        <v>491</v>
      </c>
      <c r="C9" s="11">
        <v>41.32</v>
      </c>
      <c r="E9" s="12">
        <f t="shared" si="0"/>
        <v>420</v>
      </c>
      <c r="F9" s="9">
        <v>43.77</v>
      </c>
      <c r="H9" s="12">
        <f t="shared" si="1"/>
        <v>350</v>
      </c>
      <c r="I9" s="9">
        <v>46.36</v>
      </c>
      <c r="K9" s="12">
        <f t="shared" si="2"/>
        <v>267</v>
      </c>
      <c r="L9" s="9">
        <v>49.79</v>
      </c>
      <c r="N9" s="12">
        <f t="shared" si="3"/>
        <v>194</v>
      </c>
      <c r="O9" s="9">
        <v>53.28</v>
      </c>
      <c r="Q9" s="12">
        <f t="shared" si="4"/>
        <v>124</v>
      </c>
      <c r="R9" s="9">
        <v>57.22</v>
      </c>
      <c r="T9" s="12">
        <f t="shared" si="5"/>
        <v>64</v>
      </c>
      <c r="U9" s="9">
        <v>61.57</v>
      </c>
    </row>
    <row r="10" spans="2:21" s="5" customFormat="1" ht="14.25" customHeight="1">
      <c r="B10" s="12">
        <f t="shared" si="6"/>
        <v>489</v>
      </c>
      <c r="C10" s="11">
        <v>41.37</v>
      </c>
      <c r="E10" s="12">
        <f t="shared" si="0"/>
        <v>418</v>
      </c>
      <c r="F10" s="9">
        <v>43.82</v>
      </c>
      <c r="H10" s="12">
        <f t="shared" si="1"/>
        <v>348</v>
      </c>
      <c r="I10" s="9">
        <v>46.43</v>
      </c>
      <c r="K10" s="12">
        <f t="shared" si="2"/>
        <v>266</v>
      </c>
      <c r="L10" s="9">
        <v>49.86</v>
      </c>
      <c r="N10" s="12">
        <f t="shared" si="3"/>
        <v>192</v>
      </c>
      <c r="O10" s="9">
        <v>53.36</v>
      </c>
      <c r="Q10" s="12">
        <f t="shared" si="4"/>
        <v>123</v>
      </c>
      <c r="R10" s="9">
        <v>57.3</v>
      </c>
      <c r="T10" s="12">
        <f t="shared" si="5"/>
        <v>62</v>
      </c>
      <c r="U10" s="9">
        <v>61.74</v>
      </c>
    </row>
    <row r="11" spans="2:21" s="5" customFormat="1" ht="14.25" customHeight="1">
      <c r="B11" s="12">
        <f t="shared" si="6"/>
        <v>488</v>
      </c>
      <c r="C11" s="11">
        <v>41.42</v>
      </c>
      <c r="E11" s="12">
        <f t="shared" si="0"/>
        <v>417</v>
      </c>
      <c r="F11" s="9">
        <v>43.87</v>
      </c>
      <c r="H11" s="12">
        <f t="shared" si="1"/>
        <v>346</v>
      </c>
      <c r="I11" s="9">
        <v>46.5</v>
      </c>
      <c r="K11" s="12">
        <f t="shared" si="2"/>
        <v>264</v>
      </c>
      <c r="L11" s="9">
        <v>49.93</v>
      </c>
      <c r="N11" s="12">
        <f t="shared" si="3"/>
        <v>190</v>
      </c>
      <c r="O11" s="9">
        <v>53.44</v>
      </c>
      <c r="Q11" s="12">
        <f t="shared" si="4"/>
        <v>121</v>
      </c>
      <c r="R11" s="9">
        <v>57.38</v>
      </c>
      <c r="T11" s="12">
        <f t="shared" si="5"/>
        <v>60</v>
      </c>
      <c r="U11" s="9">
        <v>61.91</v>
      </c>
    </row>
    <row r="12" spans="2:21" s="5" customFormat="1" ht="14.25" customHeight="1">
      <c r="B12" s="12">
        <f t="shared" si="6"/>
        <v>486</v>
      </c>
      <c r="C12" s="11">
        <v>41.47</v>
      </c>
      <c r="E12" s="12">
        <f t="shared" si="0"/>
        <v>415</v>
      </c>
      <c r="F12" s="9">
        <v>43.92</v>
      </c>
      <c r="H12" s="12">
        <f t="shared" si="1"/>
        <v>345</v>
      </c>
      <c r="I12" s="9">
        <v>46.57</v>
      </c>
      <c r="K12" s="12">
        <f t="shared" si="2"/>
        <v>262</v>
      </c>
      <c r="L12" s="9">
        <v>50</v>
      </c>
      <c r="N12" s="12">
        <f t="shared" si="3"/>
        <v>189</v>
      </c>
      <c r="O12" s="9">
        <v>53.52</v>
      </c>
      <c r="Q12" s="12">
        <f t="shared" si="4"/>
        <v>120</v>
      </c>
      <c r="R12" s="9">
        <v>57.46</v>
      </c>
      <c r="T12" s="12">
        <f t="shared" si="5"/>
        <v>58</v>
      </c>
      <c r="U12" s="9">
        <v>62.08</v>
      </c>
    </row>
    <row r="13" spans="2:21" s="5" customFormat="1" ht="14.25" customHeight="1">
      <c r="B13" s="12">
        <f t="shared" si="6"/>
        <v>485</v>
      </c>
      <c r="C13" s="11">
        <v>41.52</v>
      </c>
      <c r="E13" s="12">
        <f t="shared" si="0"/>
        <v>414</v>
      </c>
      <c r="F13" s="9">
        <v>43.97</v>
      </c>
      <c r="H13" s="12">
        <f t="shared" si="1"/>
        <v>343</v>
      </c>
      <c r="I13" s="9">
        <v>46.64</v>
      </c>
      <c r="K13" s="12">
        <f t="shared" si="2"/>
        <v>261</v>
      </c>
      <c r="L13" s="9">
        <v>50.07</v>
      </c>
      <c r="N13" s="12">
        <f t="shared" si="3"/>
        <v>187</v>
      </c>
      <c r="O13" s="9">
        <v>53.6</v>
      </c>
      <c r="Q13" s="12">
        <f t="shared" si="4"/>
        <v>119</v>
      </c>
      <c r="R13" s="9">
        <v>57.54</v>
      </c>
      <c r="T13" s="12">
        <f t="shared" si="5"/>
        <v>56</v>
      </c>
      <c r="U13" s="9">
        <v>62.25</v>
      </c>
    </row>
    <row r="14" spans="2:21" s="5" customFormat="1" ht="14.25" customHeight="1">
      <c r="B14" s="12">
        <f t="shared" si="6"/>
        <v>483</v>
      </c>
      <c r="C14" s="11">
        <v>41.57</v>
      </c>
      <c r="E14" s="12">
        <f t="shared" si="0"/>
        <v>413</v>
      </c>
      <c r="F14" s="9">
        <v>44.02</v>
      </c>
      <c r="H14" s="12">
        <f t="shared" si="1"/>
        <v>341</v>
      </c>
      <c r="I14" s="9">
        <v>46.71</v>
      </c>
      <c r="K14" s="12">
        <f t="shared" si="2"/>
        <v>259</v>
      </c>
      <c r="L14" s="9">
        <v>50.14</v>
      </c>
      <c r="N14" s="12">
        <f t="shared" si="3"/>
        <v>186</v>
      </c>
      <c r="O14" s="9">
        <v>53.68</v>
      </c>
      <c r="Q14" s="12">
        <f t="shared" si="4"/>
        <v>118</v>
      </c>
      <c r="R14" s="9">
        <v>57.62</v>
      </c>
      <c r="T14" s="12">
        <f t="shared" si="5"/>
        <v>55</v>
      </c>
      <c r="U14" s="9">
        <v>62.42</v>
      </c>
    </row>
    <row r="15" spans="2:21" s="5" customFormat="1" ht="14.25" customHeight="1">
      <c r="B15" s="12">
        <f t="shared" si="6"/>
        <v>482</v>
      </c>
      <c r="C15" s="11">
        <v>41.62</v>
      </c>
      <c r="E15" s="12">
        <f t="shared" si="0"/>
        <v>411</v>
      </c>
      <c r="F15" s="9">
        <v>44.07</v>
      </c>
      <c r="H15" s="12">
        <f t="shared" si="1"/>
        <v>339</v>
      </c>
      <c r="I15" s="9">
        <v>46.78</v>
      </c>
      <c r="K15" s="12">
        <f t="shared" si="2"/>
        <v>258</v>
      </c>
      <c r="L15" s="9">
        <v>50.21</v>
      </c>
      <c r="N15" s="12">
        <f t="shared" si="3"/>
        <v>184</v>
      </c>
      <c r="O15" s="9">
        <v>53.76</v>
      </c>
      <c r="Q15" s="12">
        <f t="shared" si="4"/>
        <v>116</v>
      </c>
      <c r="R15" s="9">
        <v>57.7</v>
      </c>
      <c r="T15" s="12">
        <f t="shared" si="5"/>
        <v>53</v>
      </c>
      <c r="U15" s="9">
        <v>62.59</v>
      </c>
    </row>
    <row r="16" spans="2:21" s="5" customFormat="1" ht="14.25" customHeight="1">
      <c r="B16" s="12">
        <f t="shared" si="6"/>
        <v>480</v>
      </c>
      <c r="C16" s="11">
        <v>41.67</v>
      </c>
      <c r="E16" s="12">
        <f t="shared" si="0"/>
        <v>410</v>
      </c>
      <c r="F16" s="9">
        <v>44.12</v>
      </c>
      <c r="H16" s="12">
        <f t="shared" si="1"/>
        <v>338</v>
      </c>
      <c r="I16" s="9">
        <v>46.85</v>
      </c>
      <c r="K16" s="12">
        <f t="shared" si="2"/>
        <v>256</v>
      </c>
      <c r="L16" s="9">
        <v>50.28</v>
      </c>
      <c r="N16" s="12">
        <f t="shared" si="3"/>
        <v>183</v>
      </c>
      <c r="O16" s="9">
        <v>53.84</v>
      </c>
      <c r="Q16" s="12">
        <f t="shared" si="4"/>
        <v>115</v>
      </c>
      <c r="R16" s="9">
        <v>57.78</v>
      </c>
      <c r="T16" s="12">
        <f t="shared" si="5"/>
        <v>51</v>
      </c>
      <c r="U16" s="9">
        <v>62.76</v>
      </c>
    </row>
    <row r="17" spans="2:21" s="5" customFormat="1" ht="14.25" customHeight="1">
      <c r="B17" s="12">
        <f t="shared" si="6"/>
        <v>479</v>
      </c>
      <c r="C17" s="11">
        <v>41.72</v>
      </c>
      <c r="E17" s="12">
        <f t="shared" si="0"/>
        <v>408</v>
      </c>
      <c r="F17" s="9">
        <v>44.17</v>
      </c>
      <c r="H17" s="12">
        <f t="shared" si="1"/>
        <v>336</v>
      </c>
      <c r="I17" s="9">
        <v>46.92</v>
      </c>
      <c r="K17" s="12">
        <f t="shared" si="2"/>
        <v>255</v>
      </c>
      <c r="L17" s="9">
        <v>50.35</v>
      </c>
      <c r="N17" s="12">
        <f t="shared" si="3"/>
        <v>181</v>
      </c>
      <c r="O17" s="9">
        <v>53.92</v>
      </c>
      <c r="Q17" s="12">
        <f t="shared" si="4"/>
        <v>114</v>
      </c>
      <c r="R17" s="9">
        <v>57.86</v>
      </c>
      <c r="T17" s="12">
        <f t="shared" si="5"/>
        <v>49</v>
      </c>
      <c r="U17" s="9">
        <v>62.93</v>
      </c>
    </row>
    <row r="18" spans="2:21" s="5" customFormat="1" ht="14.25" customHeight="1">
      <c r="B18" s="12">
        <f t="shared" si="6"/>
        <v>477</v>
      </c>
      <c r="C18" s="11">
        <v>41.77</v>
      </c>
      <c r="E18" s="12">
        <f t="shared" si="0"/>
        <v>407</v>
      </c>
      <c r="F18" s="9">
        <v>44.22</v>
      </c>
      <c r="H18" s="12">
        <f t="shared" si="1"/>
        <v>334</v>
      </c>
      <c r="I18" s="9">
        <v>46.99</v>
      </c>
      <c r="K18" s="12">
        <f t="shared" si="2"/>
        <v>253</v>
      </c>
      <c r="L18" s="9">
        <v>50.42</v>
      </c>
      <c r="N18" s="12">
        <f t="shared" si="3"/>
        <v>180</v>
      </c>
      <c r="O18" s="9">
        <v>54</v>
      </c>
      <c r="Q18" s="12">
        <f t="shared" si="4"/>
        <v>113</v>
      </c>
      <c r="R18" s="9">
        <v>57.94</v>
      </c>
      <c r="T18" s="12">
        <f t="shared" si="5"/>
        <v>47</v>
      </c>
      <c r="U18" s="9">
        <v>63.1</v>
      </c>
    </row>
    <row r="19" spans="2:21" s="5" customFormat="1" ht="14.25" customHeight="1">
      <c r="B19" s="12">
        <f t="shared" si="6"/>
        <v>476</v>
      </c>
      <c r="C19" s="11">
        <v>41.82</v>
      </c>
      <c r="E19" s="12">
        <f t="shared" si="0"/>
        <v>406</v>
      </c>
      <c r="F19" s="9">
        <v>44.27</v>
      </c>
      <c r="H19" s="12">
        <f t="shared" si="1"/>
        <v>332</v>
      </c>
      <c r="I19" s="9">
        <v>47.06</v>
      </c>
      <c r="K19" s="12">
        <f t="shared" si="2"/>
        <v>251</v>
      </c>
      <c r="L19" s="9">
        <v>50.49</v>
      </c>
      <c r="N19" s="12">
        <f t="shared" si="3"/>
        <v>178</v>
      </c>
      <c r="O19" s="9">
        <v>54.08</v>
      </c>
      <c r="Q19" s="12">
        <f t="shared" si="4"/>
        <v>112</v>
      </c>
      <c r="R19" s="9">
        <v>58.02</v>
      </c>
      <c r="T19" s="12">
        <f t="shared" si="5"/>
        <v>46</v>
      </c>
      <c r="U19" s="9">
        <v>63.27</v>
      </c>
    </row>
    <row r="20" spans="2:21" s="5" customFormat="1" ht="14.25" customHeight="1">
      <c r="B20" s="12">
        <f t="shared" si="6"/>
        <v>474</v>
      </c>
      <c r="C20" s="11">
        <v>41.87</v>
      </c>
      <c r="E20" s="12">
        <f t="shared" si="0"/>
        <v>404</v>
      </c>
      <c r="F20" s="9">
        <v>44.32</v>
      </c>
      <c r="H20" s="12">
        <f t="shared" si="1"/>
        <v>331</v>
      </c>
      <c r="I20" s="9">
        <v>47.13</v>
      </c>
      <c r="K20" s="12">
        <f t="shared" si="2"/>
        <v>250</v>
      </c>
      <c r="L20" s="9">
        <v>50.56</v>
      </c>
      <c r="N20" s="12">
        <f t="shared" si="3"/>
        <v>177</v>
      </c>
      <c r="O20" s="9">
        <v>54.16</v>
      </c>
      <c r="Q20" s="12">
        <f t="shared" si="4"/>
        <v>110</v>
      </c>
      <c r="R20" s="9">
        <v>58.1</v>
      </c>
      <c r="T20" s="12">
        <f t="shared" si="5"/>
        <v>44</v>
      </c>
      <c r="U20" s="9">
        <v>63.44</v>
      </c>
    </row>
    <row r="21" spans="2:21" s="5" customFormat="1" ht="14.25" customHeight="1">
      <c r="B21" s="12">
        <f t="shared" si="6"/>
        <v>473</v>
      </c>
      <c r="C21" s="11">
        <v>41.92</v>
      </c>
      <c r="E21" s="12">
        <f t="shared" si="0"/>
        <v>403</v>
      </c>
      <c r="F21" s="9">
        <v>44.37</v>
      </c>
      <c r="H21" s="12">
        <f t="shared" si="1"/>
        <v>329</v>
      </c>
      <c r="I21" s="9">
        <v>47.2</v>
      </c>
      <c r="K21" s="12">
        <f t="shared" si="2"/>
        <v>248</v>
      </c>
      <c r="L21" s="9">
        <v>50.63</v>
      </c>
      <c r="N21" s="12">
        <f t="shared" si="3"/>
        <v>175</v>
      </c>
      <c r="O21" s="9">
        <v>54.24</v>
      </c>
      <c r="Q21" s="12">
        <f t="shared" si="4"/>
        <v>109</v>
      </c>
      <c r="R21" s="9">
        <v>58.18</v>
      </c>
      <c r="T21" s="12">
        <f t="shared" si="5"/>
        <v>42</v>
      </c>
      <c r="U21" s="9">
        <v>63.61</v>
      </c>
    </row>
    <row r="22" spans="2:21" s="5" customFormat="1" ht="14.25" customHeight="1">
      <c r="B22" s="12">
        <f t="shared" si="6"/>
        <v>471</v>
      </c>
      <c r="C22" s="11">
        <v>41.97</v>
      </c>
      <c r="E22" s="12">
        <f t="shared" si="0"/>
        <v>402</v>
      </c>
      <c r="F22" s="9">
        <v>44.42</v>
      </c>
      <c r="H22" s="12">
        <f t="shared" si="1"/>
        <v>327</v>
      </c>
      <c r="I22" s="9">
        <v>47.27</v>
      </c>
      <c r="K22" s="12">
        <f t="shared" si="2"/>
        <v>247</v>
      </c>
      <c r="L22" s="9">
        <v>50.7</v>
      </c>
      <c r="N22" s="12">
        <f t="shared" si="3"/>
        <v>174</v>
      </c>
      <c r="O22" s="9">
        <v>54.32</v>
      </c>
      <c r="Q22" s="12">
        <f t="shared" si="4"/>
        <v>108</v>
      </c>
      <c r="R22" s="9">
        <v>58.26</v>
      </c>
      <c r="T22" s="12">
        <f t="shared" si="5"/>
        <v>41</v>
      </c>
      <c r="U22" s="9">
        <v>63.78</v>
      </c>
    </row>
    <row r="23" spans="2:21" s="5" customFormat="1" ht="14.25" customHeight="1">
      <c r="B23" s="12">
        <f t="shared" si="6"/>
        <v>470</v>
      </c>
      <c r="C23" s="11">
        <v>42.02</v>
      </c>
      <c r="E23" s="12">
        <f t="shared" si="0"/>
        <v>400</v>
      </c>
      <c r="F23" s="9">
        <v>44.47</v>
      </c>
      <c r="H23" s="12">
        <f t="shared" si="1"/>
        <v>325</v>
      </c>
      <c r="I23" s="9">
        <v>47.34</v>
      </c>
      <c r="K23" s="12">
        <f t="shared" si="2"/>
        <v>245</v>
      </c>
      <c r="L23" s="9">
        <v>50.77</v>
      </c>
      <c r="N23" s="12">
        <f t="shared" si="3"/>
        <v>172</v>
      </c>
      <c r="O23" s="9">
        <v>54.4</v>
      </c>
      <c r="Q23" s="12">
        <f t="shared" si="4"/>
        <v>107</v>
      </c>
      <c r="R23" s="9">
        <v>58.34</v>
      </c>
      <c r="T23" s="12">
        <f t="shared" si="5"/>
        <v>39</v>
      </c>
      <c r="U23" s="9">
        <v>63.95</v>
      </c>
    </row>
    <row r="24" spans="2:21" s="5" customFormat="1" ht="14.25" customHeight="1">
      <c r="B24" s="12">
        <f t="shared" si="6"/>
        <v>468</v>
      </c>
      <c r="C24" s="11">
        <v>42.07</v>
      </c>
      <c r="E24" s="12">
        <f t="shared" si="0"/>
        <v>399</v>
      </c>
      <c r="F24" s="9">
        <v>44.52</v>
      </c>
      <c r="H24" s="12">
        <f t="shared" si="1"/>
        <v>324</v>
      </c>
      <c r="I24" s="9">
        <v>47.41</v>
      </c>
      <c r="K24" s="12">
        <f t="shared" si="2"/>
        <v>244</v>
      </c>
      <c r="L24" s="9">
        <v>50.84</v>
      </c>
      <c r="N24" s="12">
        <f t="shared" si="3"/>
        <v>171</v>
      </c>
      <c r="O24" s="9">
        <v>54.48</v>
      </c>
      <c r="Q24" s="12">
        <f t="shared" si="4"/>
        <v>106</v>
      </c>
      <c r="R24" s="9">
        <v>58.42</v>
      </c>
      <c r="T24" s="12">
        <f t="shared" si="5"/>
        <v>38</v>
      </c>
      <c r="U24" s="9">
        <v>64.12</v>
      </c>
    </row>
    <row r="25" spans="2:21" s="5" customFormat="1" ht="14.25" customHeight="1">
      <c r="B25" s="12">
        <f t="shared" si="6"/>
        <v>467</v>
      </c>
      <c r="C25" s="11">
        <v>42.12</v>
      </c>
      <c r="E25" s="12">
        <f t="shared" si="0"/>
        <v>397</v>
      </c>
      <c r="F25" s="9">
        <v>44.57</v>
      </c>
      <c r="H25" s="12">
        <f t="shared" si="1"/>
        <v>322</v>
      </c>
      <c r="I25" s="9">
        <v>47.48</v>
      </c>
      <c r="K25" s="12">
        <f t="shared" si="2"/>
        <v>242</v>
      </c>
      <c r="L25" s="9">
        <v>50.91</v>
      </c>
      <c r="N25" s="12">
        <f t="shared" si="3"/>
        <v>169</v>
      </c>
      <c r="O25" s="9">
        <v>54.56</v>
      </c>
      <c r="Q25" s="12">
        <f t="shared" si="4"/>
        <v>104</v>
      </c>
      <c r="R25" s="9">
        <v>58.5</v>
      </c>
      <c r="T25" s="12">
        <f t="shared" si="5"/>
        <v>36</v>
      </c>
      <c r="U25" s="9">
        <v>64.29</v>
      </c>
    </row>
    <row r="26" spans="2:21" s="5" customFormat="1" ht="14.25" customHeight="1">
      <c r="B26" s="12">
        <f t="shared" si="6"/>
        <v>465</v>
      </c>
      <c r="C26" s="11">
        <v>42.17</v>
      </c>
      <c r="E26" s="12">
        <f t="shared" si="0"/>
        <v>396</v>
      </c>
      <c r="F26" s="9">
        <v>44.62</v>
      </c>
      <c r="H26" s="12">
        <f t="shared" si="1"/>
        <v>320</v>
      </c>
      <c r="I26" s="9">
        <v>47.55</v>
      </c>
      <c r="K26" s="12">
        <f t="shared" si="2"/>
        <v>241</v>
      </c>
      <c r="L26" s="9">
        <v>50.98</v>
      </c>
      <c r="N26" s="12">
        <f t="shared" si="3"/>
        <v>168</v>
      </c>
      <c r="O26" s="9">
        <v>54.64</v>
      </c>
      <c r="Q26" s="12">
        <f t="shared" si="4"/>
        <v>103</v>
      </c>
      <c r="R26" s="9">
        <v>58.58</v>
      </c>
      <c r="T26" s="12">
        <f t="shared" si="5"/>
        <v>35</v>
      </c>
      <c r="U26" s="9">
        <v>64.46</v>
      </c>
    </row>
    <row r="27" spans="2:21" s="5" customFormat="1" ht="14.25" customHeight="1">
      <c r="B27" s="12">
        <f t="shared" si="6"/>
        <v>464</v>
      </c>
      <c r="C27" s="11">
        <v>42.22</v>
      </c>
      <c r="E27" s="12">
        <f t="shared" si="0"/>
        <v>395</v>
      </c>
      <c r="F27" s="9">
        <v>44.67</v>
      </c>
      <c r="H27" s="12">
        <f t="shared" si="1"/>
        <v>318</v>
      </c>
      <c r="I27" s="9">
        <v>47.62</v>
      </c>
      <c r="K27" s="12">
        <f t="shared" si="2"/>
        <v>239</v>
      </c>
      <c r="L27" s="9">
        <v>51.05</v>
      </c>
      <c r="N27" s="12">
        <f t="shared" si="3"/>
        <v>166</v>
      </c>
      <c r="O27" s="9">
        <v>54.72</v>
      </c>
      <c r="Q27" s="12">
        <f t="shared" si="4"/>
        <v>102</v>
      </c>
      <c r="R27" s="9">
        <v>58.66</v>
      </c>
      <c r="T27" s="12">
        <f t="shared" si="5"/>
        <v>33</v>
      </c>
      <c r="U27" s="9">
        <v>64.63</v>
      </c>
    </row>
    <row r="28" spans="2:21" s="5" customFormat="1" ht="14.25" customHeight="1">
      <c r="B28" s="12">
        <f t="shared" si="6"/>
        <v>463</v>
      </c>
      <c r="C28" s="11">
        <v>42.27</v>
      </c>
      <c r="E28" s="12">
        <f t="shared" si="0"/>
        <v>393</v>
      </c>
      <c r="F28" s="9">
        <v>44.72</v>
      </c>
      <c r="H28" s="12">
        <f t="shared" si="1"/>
        <v>317</v>
      </c>
      <c r="I28" s="9">
        <v>47.69</v>
      </c>
      <c r="K28" s="12">
        <f t="shared" si="2"/>
        <v>238</v>
      </c>
      <c r="L28" s="9">
        <v>51.12</v>
      </c>
      <c r="N28" s="12">
        <f t="shared" si="3"/>
        <v>165</v>
      </c>
      <c r="O28" s="9">
        <v>54.8</v>
      </c>
      <c r="Q28" s="12">
        <f t="shared" si="4"/>
        <v>101</v>
      </c>
      <c r="R28" s="9">
        <v>58.74</v>
      </c>
      <c r="T28" s="12">
        <f t="shared" si="5"/>
        <v>32</v>
      </c>
      <c r="U28" s="9">
        <v>64.8</v>
      </c>
    </row>
    <row r="29" spans="2:21" s="5" customFormat="1" ht="14.25" customHeight="1">
      <c r="B29" s="12">
        <f t="shared" si="6"/>
        <v>461</v>
      </c>
      <c r="C29" s="11">
        <v>42.32</v>
      </c>
      <c r="E29" s="12">
        <f t="shared" si="0"/>
        <v>392</v>
      </c>
      <c r="F29" s="9">
        <v>44.77</v>
      </c>
      <c r="H29" s="12">
        <f t="shared" si="1"/>
        <v>315</v>
      </c>
      <c r="I29" s="9">
        <v>47.76</v>
      </c>
      <c r="K29" s="12">
        <f t="shared" si="2"/>
        <v>236</v>
      </c>
      <c r="L29" s="9">
        <v>51.19</v>
      </c>
      <c r="N29" s="12">
        <f t="shared" si="3"/>
        <v>164</v>
      </c>
      <c r="O29" s="9">
        <v>54.88</v>
      </c>
      <c r="Q29" s="12">
        <f t="shared" si="4"/>
        <v>100</v>
      </c>
      <c r="R29" s="9">
        <v>58.82</v>
      </c>
      <c r="T29" s="12">
        <f t="shared" si="5"/>
        <v>30</v>
      </c>
      <c r="U29" s="9">
        <v>64.97</v>
      </c>
    </row>
    <row r="30" spans="2:21" s="5" customFormat="1" ht="14.25" customHeight="1">
      <c r="B30" s="12">
        <f t="shared" si="6"/>
        <v>460</v>
      </c>
      <c r="C30" s="11">
        <v>42.37</v>
      </c>
      <c r="E30" s="12">
        <f t="shared" si="0"/>
        <v>391</v>
      </c>
      <c r="F30" s="9">
        <v>44.82</v>
      </c>
      <c r="H30" s="12">
        <f t="shared" si="1"/>
        <v>313</v>
      </c>
      <c r="I30" s="9">
        <v>47.83</v>
      </c>
      <c r="K30" s="12">
        <f t="shared" si="2"/>
        <v>235</v>
      </c>
      <c r="L30" s="9">
        <v>51.26</v>
      </c>
      <c r="N30" s="12">
        <f t="shared" si="3"/>
        <v>162</v>
      </c>
      <c r="O30" s="9">
        <v>54.96</v>
      </c>
      <c r="Q30" s="12">
        <f t="shared" si="4"/>
        <v>99</v>
      </c>
      <c r="R30" s="9">
        <v>58.9</v>
      </c>
      <c r="T30" s="12">
        <f t="shared" si="5"/>
        <v>29</v>
      </c>
      <c r="U30" s="9">
        <v>65.14</v>
      </c>
    </row>
    <row r="31" spans="2:21" s="5" customFormat="1" ht="14.25" customHeight="1">
      <c r="B31" s="12">
        <f t="shared" si="6"/>
        <v>458</v>
      </c>
      <c r="C31" s="11">
        <v>42.42</v>
      </c>
      <c r="E31" s="12">
        <f t="shared" si="0"/>
        <v>389</v>
      </c>
      <c r="F31" s="9">
        <v>44.87</v>
      </c>
      <c r="H31" s="12">
        <f t="shared" si="1"/>
        <v>312</v>
      </c>
      <c r="I31" s="9">
        <v>47.9</v>
      </c>
      <c r="K31" s="12">
        <f t="shared" si="2"/>
        <v>233</v>
      </c>
      <c r="L31" s="9">
        <v>51.33</v>
      </c>
      <c r="N31" s="12">
        <f t="shared" si="3"/>
        <v>161</v>
      </c>
      <c r="O31" s="9">
        <v>55.04</v>
      </c>
      <c r="Q31" s="12">
        <f t="shared" si="4"/>
        <v>98</v>
      </c>
      <c r="R31" s="9">
        <v>58.98</v>
      </c>
      <c r="T31" s="12">
        <f t="shared" si="5"/>
        <v>28</v>
      </c>
      <c r="U31" s="9">
        <v>65.31</v>
      </c>
    </row>
    <row r="32" spans="2:21" s="5" customFormat="1" ht="14.25" customHeight="1">
      <c r="B32" s="12">
        <f t="shared" si="6"/>
        <v>457</v>
      </c>
      <c r="C32" s="11">
        <v>42.47</v>
      </c>
      <c r="E32" s="12">
        <f t="shared" si="0"/>
        <v>388</v>
      </c>
      <c r="F32" s="9">
        <v>44.92</v>
      </c>
      <c r="H32" s="12">
        <f t="shared" si="1"/>
        <v>310</v>
      </c>
      <c r="I32" s="9">
        <v>47.97</v>
      </c>
      <c r="K32" s="12">
        <f t="shared" si="2"/>
        <v>232</v>
      </c>
      <c r="L32" s="9">
        <v>51.4</v>
      </c>
      <c r="N32" s="12">
        <f t="shared" si="3"/>
        <v>159</v>
      </c>
      <c r="O32" s="9">
        <v>55.12</v>
      </c>
      <c r="Q32" s="12">
        <f t="shared" si="4"/>
        <v>96</v>
      </c>
      <c r="R32" s="9">
        <v>59.06</v>
      </c>
      <c r="T32" s="12">
        <f t="shared" si="5"/>
        <v>26</v>
      </c>
      <c r="U32" s="9">
        <v>65.48</v>
      </c>
    </row>
    <row r="33" spans="2:21" s="5" customFormat="1" ht="14.25" customHeight="1">
      <c r="B33" s="12">
        <f t="shared" si="6"/>
        <v>455</v>
      </c>
      <c r="C33" s="11">
        <v>42.52</v>
      </c>
      <c r="E33" s="12">
        <f t="shared" si="0"/>
        <v>387</v>
      </c>
      <c r="F33" s="9">
        <v>44.97</v>
      </c>
      <c r="H33" s="12">
        <f t="shared" si="1"/>
        <v>308</v>
      </c>
      <c r="I33" s="9">
        <v>48.04</v>
      </c>
      <c r="K33" s="12">
        <f t="shared" si="2"/>
        <v>230</v>
      </c>
      <c r="L33" s="9">
        <v>51.47</v>
      </c>
      <c r="N33" s="12">
        <f t="shared" si="3"/>
        <v>158</v>
      </c>
      <c r="O33" s="9">
        <v>55.2</v>
      </c>
      <c r="Q33" s="12">
        <f t="shared" si="4"/>
        <v>95</v>
      </c>
      <c r="R33" s="9">
        <v>59.14</v>
      </c>
      <c r="T33" s="12">
        <f t="shared" si="5"/>
        <v>25</v>
      </c>
      <c r="U33" s="9">
        <v>65.65</v>
      </c>
    </row>
    <row r="34" spans="2:21" s="5" customFormat="1" ht="14.25" customHeight="1">
      <c r="B34" s="12">
        <f t="shared" si="6"/>
        <v>454</v>
      </c>
      <c r="C34" s="11">
        <v>42.57</v>
      </c>
      <c r="E34" s="12">
        <f t="shared" si="0"/>
        <v>385</v>
      </c>
      <c r="F34" s="9">
        <v>45.02</v>
      </c>
      <c r="H34" s="12">
        <f t="shared" si="1"/>
        <v>306</v>
      </c>
      <c r="I34" s="9">
        <v>48.11</v>
      </c>
      <c r="K34" s="12">
        <f t="shared" si="2"/>
        <v>229</v>
      </c>
      <c r="L34" s="9">
        <v>51.54</v>
      </c>
      <c r="N34" s="12">
        <f t="shared" si="3"/>
        <v>156</v>
      </c>
      <c r="O34" s="9">
        <v>55.28</v>
      </c>
      <c r="Q34" s="12">
        <f t="shared" si="4"/>
        <v>94</v>
      </c>
      <c r="R34" s="9">
        <v>59.22</v>
      </c>
      <c r="T34" s="12">
        <f t="shared" si="5"/>
        <v>24</v>
      </c>
      <c r="U34" s="9">
        <v>65.82</v>
      </c>
    </row>
    <row r="35" spans="2:21" s="5" customFormat="1" ht="14.25" customHeight="1">
      <c r="B35" s="12">
        <f t="shared" si="6"/>
        <v>452</v>
      </c>
      <c r="C35" s="11">
        <v>42.62</v>
      </c>
      <c r="E35" s="12">
        <f t="shared" si="0"/>
        <v>384</v>
      </c>
      <c r="F35" s="9">
        <v>45.07</v>
      </c>
      <c r="H35" s="12">
        <f t="shared" si="1"/>
        <v>305</v>
      </c>
      <c r="I35" s="9">
        <v>48.18</v>
      </c>
      <c r="K35" s="12">
        <f t="shared" si="2"/>
        <v>227</v>
      </c>
      <c r="L35" s="9">
        <v>51.61</v>
      </c>
      <c r="N35" s="12">
        <f t="shared" si="3"/>
        <v>155</v>
      </c>
      <c r="O35" s="9">
        <v>55.36</v>
      </c>
      <c r="Q35" s="12">
        <f t="shared" si="4"/>
        <v>93</v>
      </c>
      <c r="R35" s="9">
        <v>59.3</v>
      </c>
      <c r="T35" s="12">
        <f t="shared" si="5"/>
        <v>22</v>
      </c>
      <c r="U35" s="9">
        <v>65.99</v>
      </c>
    </row>
    <row r="36" spans="2:21" s="5" customFormat="1" ht="14.25" customHeight="1">
      <c r="B36" s="12">
        <f t="shared" si="6"/>
        <v>451</v>
      </c>
      <c r="C36" s="11">
        <v>42.67</v>
      </c>
      <c r="E36" s="12">
        <f t="shared" si="0"/>
        <v>383</v>
      </c>
      <c r="F36" s="9">
        <v>45.12</v>
      </c>
      <c r="H36" s="12">
        <f t="shared" si="1"/>
        <v>303</v>
      </c>
      <c r="I36" s="9">
        <v>48.25</v>
      </c>
      <c r="K36" s="12">
        <f t="shared" si="2"/>
        <v>226</v>
      </c>
      <c r="L36" s="9">
        <v>51.68</v>
      </c>
      <c r="N36" s="12">
        <f t="shared" si="3"/>
        <v>154</v>
      </c>
      <c r="O36" s="9">
        <v>55.44</v>
      </c>
      <c r="Q36" s="12">
        <f t="shared" si="4"/>
        <v>92</v>
      </c>
      <c r="R36" s="9">
        <v>59.38</v>
      </c>
      <c r="T36" s="12">
        <f t="shared" si="5"/>
        <v>21</v>
      </c>
      <c r="U36" s="9">
        <v>66.16</v>
      </c>
    </row>
    <row r="37" spans="2:21" s="5" customFormat="1" ht="14.25" customHeight="1">
      <c r="B37" s="12">
        <f t="shared" si="6"/>
        <v>449</v>
      </c>
      <c r="C37" s="11">
        <v>42.72</v>
      </c>
      <c r="E37" s="12">
        <f t="shared" si="0"/>
        <v>381</v>
      </c>
      <c r="F37" s="9">
        <v>45.17</v>
      </c>
      <c r="H37" s="12">
        <f t="shared" si="1"/>
        <v>301</v>
      </c>
      <c r="I37" s="9">
        <v>48.32</v>
      </c>
      <c r="K37" s="12">
        <f t="shared" si="2"/>
        <v>224</v>
      </c>
      <c r="L37" s="9">
        <v>51.75</v>
      </c>
      <c r="N37" s="12">
        <f t="shared" si="3"/>
        <v>152</v>
      </c>
      <c r="O37" s="9">
        <v>55.52</v>
      </c>
      <c r="Q37" s="12">
        <f t="shared" si="4"/>
        <v>91</v>
      </c>
      <c r="R37" s="9">
        <v>59.46</v>
      </c>
      <c r="T37" s="12">
        <f t="shared" si="5"/>
        <v>20</v>
      </c>
      <c r="U37" s="9">
        <v>66.33</v>
      </c>
    </row>
    <row r="38" spans="2:21" s="5" customFormat="1" ht="14.25" customHeight="1">
      <c r="B38" s="12">
        <f t="shared" si="6"/>
        <v>448</v>
      </c>
      <c r="C38" s="11">
        <v>42.77</v>
      </c>
      <c r="E38" s="12">
        <f t="shared" si="0"/>
        <v>380</v>
      </c>
      <c r="F38" s="9">
        <v>45.22</v>
      </c>
      <c r="H38" s="12">
        <f t="shared" si="1"/>
        <v>300</v>
      </c>
      <c r="I38" s="9">
        <v>48.39</v>
      </c>
      <c r="K38" s="12">
        <f t="shared" si="2"/>
        <v>223</v>
      </c>
      <c r="L38" s="9">
        <v>51.82</v>
      </c>
      <c r="N38" s="12">
        <f t="shared" si="3"/>
        <v>151</v>
      </c>
      <c r="O38" s="9">
        <v>55.6</v>
      </c>
      <c r="Q38" s="12">
        <f t="shared" si="4"/>
        <v>90</v>
      </c>
      <c r="R38" s="9">
        <v>59.54</v>
      </c>
      <c r="T38" s="12">
        <f t="shared" si="5"/>
        <v>19</v>
      </c>
      <c r="U38" s="9">
        <v>66.5</v>
      </c>
    </row>
    <row r="39" spans="2:21" s="5" customFormat="1" ht="14.25" customHeight="1">
      <c r="B39" s="12">
        <f t="shared" si="6"/>
        <v>447</v>
      </c>
      <c r="C39" s="11">
        <v>42.82</v>
      </c>
      <c r="E39" s="12">
        <f t="shared" si="0"/>
        <v>379</v>
      </c>
      <c r="F39" s="9">
        <v>45.27</v>
      </c>
      <c r="H39" s="12">
        <f t="shared" si="1"/>
        <v>298</v>
      </c>
      <c r="I39" s="9">
        <v>48.46</v>
      </c>
      <c r="K39" s="12">
        <f t="shared" si="2"/>
        <v>222</v>
      </c>
      <c r="L39" s="9">
        <v>51.89</v>
      </c>
      <c r="N39" s="12">
        <f t="shared" si="3"/>
        <v>149</v>
      </c>
      <c r="O39" s="9">
        <v>55.68</v>
      </c>
      <c r="Q39" s="12">
        <f t="shared" si="4"/>
        <v>89</v>
      </c>
      <c r="R39" s="9">
        <v>59.62</v>
      </c>
      <c r="T39" s="12">
        <f t="shared" si="5"/>
        <v>18</v>
      </c>
      <c r="U39" s="9">
        <v>66.67</v>
      </c>
    </row>
    <row r="40" spans="2:21" s="5" customFormat="1" ht="14.25" customHeight="1">
      <c r="B40" s="12">
        <f t="shared" si="6"/>
        <v>445</v>
      </c>
      <c r="C40" s="11">
        <v>42.87</v>
      </c>
      <c r="E40" s="12">
        <f t="shared" si="0"/>
        <v>377</v>
      </c>
      <c r="F40" s="9">
        <v>45.32</v>
      </c>
      <c r="H40" s="12">
        <f t="shared" si="1"/>
        <v>296</v>
      </c>
      <c r="I40" s="9">
        <v>48.53</v>
      </c>
      <c r="K40" s="12">
        <f t="shared" si="2"/>
        <v>220</v>
      </c>
      <c r="L40" s="9">
        <v>51.96</v>
      </c>
      <c r="N40" s="12">
        <f t="shared" si="3"/>
        <v>148</v>
      </c>
      <c r="O40" s="9">
        <v>55.76</v>
      </c>
      <c r="Q40" s="12">
        <f t="shared" si="4"/>
        <v>88</v>
      </c>
      <c r="R40" s="9">
        <v>59.7</v>
      </c>
      <c r="T40" s="12">
        <f t="shared" si="5"/>
        <v>17</v>
      </c>
      <c r="U40" s="9">
        <v>66.84</v>
      </c>
    </row>
    <row r="41" spans="2:21" s="5" customFormat="1" ht="14.25" customHeight="1">
      <c r="B41" s="12">
        <f t="shared" si="6"/>
        <v>444</v>
      </c>
      <c r="C41" s="11">
        <v>42.92</v>
      </c>
      <c r="E41" s="12">
        <f t="shared" si="0"/>
        <v>376</v>
      </c>
      <c r="F41" s="9">
        <v>45.37</v>
      </c>
      <c r="H41" s="12">
        <f t="shared" si="1"/>
        <v>295</v>
      </c>
      <c r="I41" s="9">
        <v>48.6</v>
      </c>
      <c r="K41" s="12">
        <f t="shared" si="2"/>
        <v>219</v>
      </c>
      <c r="L41" s="9">
        <v>52.03</v>
      </c>
      <c r="N41" s="12">
        <f t="shared" si="3"/>
        <v>147</v>
      </c>
      <c r="O41" s="9">
        <v>55.84</v>
      </c>
      <c r="Q41" s="12">
        <f t="shared" si="4"/>
        <v>87</v>
      </c>
      <c r="R41" s="9">
        <v>59.78</v>
      </c>
      <c r="T41" s="12">
        <f aca="true" t="shared" si="7" ref="T40:T51">TRUNC((72-U41)^1.88*0.787,0)</f>
        <v>16</v>
      </c>
      <c r="U41" s="9">
        <v>67.01</v>
      </c>
    </row>
    <row r="42" spans="2:21" s="5" customFormat="1" ht="14.25" customHeight="1">
      <c r="B42" s="12">
        <f t="shared" si="6"/>
        <v>442</v>
      </c>
      <c r="C42" s="11">
        <v>42.97</v>
      </c>
      <c r="E42" s="12">
        <f t="shared" si="0"/>
        <v>375</v>
      </c>
      <c r="F42" s="9">
        <v>45.42</v>
      </c>
      <c r="H42" s="12">
        <f t="shared" si="1"/>
        <v>293</v>
      </c>
      <c r="I42" s="9">
        <v>48.67</v>
      </c>
      <c r="K42" s="12">
        <f t="shared" si="2"/>
        <v>217</v>
      </c>
      <c r="L42" s="9">
        <v>52.1</v>
      </c>
      <c r="N42" s="12">
        <f t="shared" si="3"/>
        <v>145</v>
      </c>
      <c r="O42" s="9">
        <v>55.92</v>
      </c>
      <c r="Q42" s="12">
        <f t="shared" si="4"/>
        <v>85</v>
      </c>
      <c r="R42" s="9">
        <v>59.86</v>
      </c>
      <c r="T42" s="12">
        <f t="shared" si="7"/>
        <v>15</v>
      </c>
      <c r="U42" s="9">
        <v>67.18</v>
      </c>
    </row>
    <row r="43" spans="2:21" s="5" customFormat="1" ht="14.25" customHeight="1">
      <c r="B43" s="12">
        <f t="shared" si="6"/>
        <v>441</v>
      </c>
      <c r="C43" s="11">
        <v>43.02</v>
      </c>
      <c r="E43" s="12">
        <f t="shared" si="0"/>
        <v>373</v>
      </c>
      <c r="F43" s="9">
        <v>45.47</v>
      </c>
      <c r="H43" s="12">
        <f t="shared" si="1"/>
        <v>291</v>
      </c>
      <c r="I43" s="9">
        <v>48.74</v>
      </c>
      <c r="K43" s="12">
        <f t="shared" si="2"/>
        <v>216</v>
      </c>
      <c r="L43" s="9">
        <v>52.17</v>
      </c>
      <c r="N43" s="12">
        <f t="shared" si="3"/>
        <v>144</v>
      </c>
      <c r="O43" s="9">
        <v>56</v>
      </c>
      <c r="Q43" s="12">
        <f t="shared" si="4"/>
        <v>84</v>
      </c>
      <c r="R43" s="9">
        <v>59.94</v>
      </c>
      <c r="T43" s="12">
        <f t="shared" si="7"/>
        <v>14</v>
      </c>
      <c r="U43" s="9">
        <v>67.35</v>
      </c>
    </row>
    <row r="44" spans="2:21" s="5" customFormat="1" ht="14.25" customHeight="1">
      <c r="B44" s="12">
        <f t="shared" si="6"/>
        <v>439</v>
      </c>
      <c r="C44" s="11">
        <v>43.07</v>
      </c>
      <c r="E44" s="12">
        <f t="shared" si="0"/>
        <v>372</v>
      </c>
      <c r="F44" s="9">
        <v>45.52</v>
      </c>
      <c r="H44" s="12">
        <f t="shared" si="1"/>
        <v>290</v>
      </c>
      <c r="I44" s="9">
        <v>48.81</v>
      </c>
      <c r="K44" s="12">
        <f t="shared" si="2"/>
        <v>214</v>
      </c>
      <c r="L44" s="9">
        <v>52.24</v>
      </c>
      <c r="N44" s="12">
        <f t="shared" si="3"/>
        <v>143</v>
      </c>
      <c r="O44" s="9">
        <v>56.08</v>
      </c>
      <c r="Q44" s="12">
        <f t="shared" si="4"/>
        <v>83</v>
      </c>
      <c r="R44" s="9">
        <v>60.02</v>
      </c>
      <c r="T44" s="12">
        <f t="shared" si="7"/>
        <v>13</v>
      </c>
      <c r="U44" s="9">
        <v>67.52</v>
      </c>
    </row>
    <row r="45" spans="2:21" s="5" customFormat="1" ht="14.25" customHeight="1">
      <c r="B45" s="12">
        <f t="shared" si="6"/>
        <v>438</v>
      </c>
      <c r="C45" s="11">
        <v>43.12</v>
      </c>
      <c r="E45" s="12">
        <f t="shared" si="0"/>
        <v>371</v>
      </c>
      <c r="F45" s="9">
        <v>45.57</v>
      </c>
      <c r="H45" s="12">
        <f t="shared" si="1"/>
        <v>288</v>
      </c>
      <c r="I45" s="9">
        <v>48.88</v>
      </c>
      <c r="K45" s="12">
        <f t="shared" si="2"/>
        <v>213</v>
      </c>
      <c r="L45" s="9">
        <v>52.31</v>
      </c>
      <c r="N45" s="12">
        <f t="shared" si="3"/>
        <v>141</v>
      </c>
      <c r="O45" s="9">
        <v>56.16</v>
      </c>
      <c r="Q45" s="12">
        <f t="shared" si="4"/>
        <v>82</v>
      </c>
      <c r="R45" s="9">
        <v>60.1</v>
      </c>
      <c r="T45" s="12">
        <f t="shared" si="7"/>
        <v>12</v>
      </c>
      <c r="U45" s="9">
        <v>67.69</v>
      </c>
    </row>
    <row r="46" spans="2:21" s="5" customFormat="1" ht="14.25" customHeight="1">
      <c r="B46" s="12">
        <f t="shared" si="6"/>
        <v>437</v>
      </c>
      <c r="C46" s="11">
        <v>43.17</v>
      </c>
      <c r="E46" s="12">
        <f t="shared" si="0"/>
        <v>369</v>
      </c>
      <c r="F46" s="9">
        <v>45.62</v>
      </c>
      <c r="H46" s="12">
        <f t="shared" si="1"/>
        <v>286</v>
      </c>
      <c r="I46" s="9">
        <v>48.95</v>
      </c>
      <c r="K46" s="12">
        <f t="shared" si="2"/>
        <v>211</v>
      </c>
      <c r="L46" s="9">
        <v>52.38</v>
      </c>
      <c r="N46" s="12">
        <f t="shared" si="3"/>
        <v>140</v>
      </c>
      <c r="O46" s="9">
        <v>56.24</v>
      </c>
      <c r="Q46" s="12">
        <f t="shared" si="4"/>
        <v>81</v>
      </c>
      <c r="R46" s="9">
        <v>60.18</v>
      </c>
      <c r="T46" s="12">
        <f t="shared" si="7"/>
        <v>11</v>
      </c>
      <c r="U46" s="9">
        <v>67.86</v>
      </c>
    </row>
    <row r="47" spans="2:21" s="5" customFormat="1" ht="14.25" customHeight="1">
      <c r="B47" s="12">
        <f t="shared" si="6"/>
        <v>435</v>
      </c>
      <c r="C47" s="11">
        <v>43.22</v>
      </c>
      <c r="E47" s="12">
        <f t="shared" si="0"/>
        <v>368</v>
      </c>
      <c r="F47" s="9">
        <v>45.67</v>
      </c>
      <c r="H47" s="12">
        <f t="shared" si="1"/>
        <v>285</v>
      </c>
      <c r="I47" s="9">
        <v>49.02</v>
      </c>
      <c r="K47" s="12">
        <f t="shared" si="2"/>
        <v>210</v>
      </c>
      <c r="L47" s="9">
        <v>52.45</v>
      </c>
      <c r="N47" s="12">
        <f t="shared" si="3"/>
        <v>139</v>
      </c>
      <c r="O47" s="9">
        <v>56.32</v>
      </c>
      <c r="Q47" s="12">
        <f t="shared" si="4"/>
        <v>80</v>
      </c>
      <c r="R47" s="9">
        <v>60.26</v>
      </c>
      <c r="T47" s="12">
        <f t="shared" si="7"/>
        <v>10</v>
      </c>
      <c r="U47" s="9">
        <v>68.03</v>
      </c>
    </row>
    <row r="48" spans="2:21" s="5" customFormat="1" ht="14.25" customHeight="1">
      <c r="B48" s="12">
        <f t="shared" si="6"/>
        <v>434</v>
      </c>
      <c r="C48" s="11">
        <v>43.27</v>
      </c>
      <c r="E48" s="12">
        <f t="shared" si="0"/>
        <v>367</v>
      </c>
      <c r="F48" s="9">
        <v>45.72</v>
      </c>
      <c r="H48" s="12">
        <f t="shared" si="1"/>
        <v>283</v>
      </c>
      <c r="I48" s="9">
        <v>49.09</v>
      </c>
      <c r="K48" s="12">
        <f t="shared" si="2"/>
        <v>209</v>
      </c>
      <c r="L48" s="9">
        <v>52.52</v>
      </c>
      <c r="N48" s="12">
        <f t="shared" si="3"/>
        <v>137</v>
      </c>
      <c r="O48" s="9">
        <v>56.4</v>
      </c>
      <c r="Q48" s="12">
        <f t="shared" si="4"/>
        <v>79</v>
      </c>
      <c r="R48" s="9">
        <v>60.34</v>
      </c>
      <c r="T48" s="12">
        <f t="shared" si="7"/>
        <v>9</v>
      </c>
      <c r="U48" s="9">
        <v>68.2</v>
      </c>
    </row>
    <row r="49" spans="2:21" s="5" customFormat="1" ht="14.25" customHeight="1">
      <c r="B49" s="12">
        <f t="shared" si="6"/>
        <v>432</v>
      </c>
      <c r="C49" s="11">
        <v>43.32</v>
      </c>
      <c r="E49" s="12">
        <f t="shared" si="0"/>
        <v>365</v>
      </c>
      <c r="F49" s="9">
        <v>45.77</v>
      </c>
      <c r="H49" s="12">
        <f t="shared" si="1"/>
        <v>282</v>
      </c>
      <c r="I49" s="9">
        <v>49.16</v>
      </c>
      <c r="K49" s="12">
        <f t="shared" si="2"/>
        <v>207</v>
      </c>
      <c r="L49" s="9">
        <v>52.59</v>
      </c>
      <c r="N49" s="12">
        <f t="shared" si="3"/>
        <v>136</v>
      </c>
      <c r="O49" s="9">
        <v>56.48</v>
      </c>
      <c r="Q49" s="12">
        <f t="shared" si="4"/>
        <v>78</v>
      </c>
      <c r="R49" s="9">
        <v>60.42</v>
      </c>
      <c r="T49" s="12">
        <f t="shared" si="7"/>
        <v>8</v>
      </c>
      <c r="U49" s="9">
        <v>68.37</v>
      </c>
    </row>
    <row r="50" spans="2:21" ht="14.25" customHeight="1">
      <c r="B50" s="12">
        <f t="shared" si="6"/>
        <v>431</v>
      </c>
      <c r="C50" s="11">
        <v>43.37</v>
      </c>
      <c r="E50" s="12">
        <f t="shared" si="0"/>
        <v>364</v>
      </c>
      <c r="F50" s="9">
        <v>45.82</v>
      </c>
      <c r="H50" s="12">
        <f t="shared" si="1"/>
        <v>280</v>
      </c>
      <c r="I50" s="9">
        <v>49.23</v>
      </c>
      <c r="K50" s="12">
        <f t="shared" si="2"/>
        <v>206</v>
      </c>
      <c r="L50" s="9">
        <v>52.66</v>
      </c>
      <c r="N50" s="12">
        <f t="shared" si="3"/>
        <v>135</v>
      </c>
      <c r="O50" s="9">
        <v>56.56</v>
      </c>
      <c r="Q50" s="12">
        <f t="shared" si="4"/>
        <v>77</v>
      </c>
      <c r="R50" s="9">
        <v>60.5</v>
      </c>
      <c r="T50" s="12">
        <f t="shared" si="7"/>
        <v>8</v>
      </c>
      <c r="U50" s="9">
        <v>68.54</v>
      </c>
    </row>
    <row r="51" spans="2:21" ht="14.25" customHeight="1">
      <c r="B51" s="12">
        <f t="shared" si="6"/>
        <v>429</v>
      </c>
      <c r="C51" s="11">
        <v>43.42</v>
      </c>
      <c r="E51" s="12">
        <f t="shared" si="0"/>
        <v>363</v>
      </c>
      <c r="F51" s="9">
        <v>45.87</v>
      </c>
      <c r="H51" s="12">
        <f t="shared" si="1"/>
        <v>278</v>
      </c>
      <c r="I51" s="9">
        <v>49.3</v>
      </c>
      <c r="K51" s="12">
        <f t="shared" si="2"/>
        <v>204</v>
      </c>
      <c r="L51" s="9">
        <v>52.73</v>
      </c>
      <c r="N51" s="12">
        <f t="shared" si="3"/>
        <v>133</v>
      </c>
      <c r="O51" s="9">
        <v>56.64</v>
      </c>
      <c r="Q51" s="12">
        <f t="shared" si="4"/>
        <v>76</v>
      </c>
      <c r="R51" s="9">
        <v>60.58</v>
      </c>
      <c r="T51" s="12">
        <f t="shared" si="7"/>
        <v>7</v>
      </c>
      <c r="U51" s="9">
        <v>68.71</v>
      </c>
    </row>
    <row r="52" spans="1:21" ht="21" customHeight="1">
      <c r="A52" s="17"/>
      <c r="B52" s="145" t="s">
        <v>45</v>
      </c>
      <c r="C52" s="145"/>
      <c r="D52" s="145"/>
      <c r="E52" s="145"/>
      <c r="F52" s="145"/>
      <c r="G52" s="145"/>
      <c r="H52" s="145"/>
      <c r="I52" s="145"/>
      <c r="J52" s="145"/>
      <c r="K52" s="145"/>
      <c r="L52" s="145"/>
      <c r="M52" s="145"/>
      <c r="N52" s="145"/>
      <c r="O52" s="145"/>
      <c r="P52" s="145"/>
      <c r="Q52" s="145"/>
      <c r="R52" s="145"/>
      <c r="S52" s="145"/>
      <c r="T52" s="145"/>
      <c r="U52" s="145"/>
    </row>
    <row r="53" spans="1:21" ht="13.5" customHeight="1">
      <c r="A53" s="146" t="s">
        <v>15</v>
      </c>
      <c r="B53" s="70" t="s">
        <v>9</v>
      </c>
      <c r="C53" s="85" t="s">
        <v>10</v>
      </c>
      <c r="D53" s="86"/>
      <c r="E53" s="70" t="s">
        <v>9</v>
      </c>
      <c r="F53" s="85" t="s">
        <v>10</v>
      </c>
      <c r="G53" s="87"/>
      <c r="H53" s="70" t="s">
        <v>9</v>
      </c>
      <c r="I53" s="85" t="s">
        <v>10</v>
      </c>
      <c r="J53" s="87"/>
      <c r="K53" s="70" t="s">
        <v>9</v>
      </c>
      <c r="L53" s="85" t="s">
        <v>10</v>
      </c>
      <c r="M53" s="88"/>
      <c r="N53" s="70" t="s">
        <v>9</v>
      </c>
      <c r="O53" s="85" t="s">
        <v>10</v>
      </c>
      <c r="P53" s="88"/>
      <c r="Q53" s="70" t="s">
        <v>9</v>
      </c>
      <c r="R53" s="85" t="s">
        <v>10</v>
      </c>
      <c r="S53" s="88"/>
      <c r="T53" s="70" t="s">
        <v>9</v>
      </c>
      <c r="U53" s="85" t="s">
        <v>10</v>
      </c>
    </row>
    <row r="54" spans="1:21" ht="13.5" customHeight="1">
      <c r="A54" s="80">
        <v>395.5</v>
      </c>
      <c r="B54" s="89">
        <f aca="true" t="shared" si="8" ref="B54:B106">TRUNC((742-A54)^1.85*0.01,0)</f>
        <v>499</v>
      </c>
      <c r="C54" s="147">
        <f>SUM(A54)-360</f>
        <v>35.5</v>
      </c>
      <c r="D54" s="80">
        <v>435</v>
      </c>
      <c r="E54" s="89">
        <f aca="true" t="shared" si="9" ref="E54:E106">TRUNC((742-D54)^1.85*0.01,0)</f>
        <v>399</v>
      </c>
      <c r="F54" s="148">
        <f aca="true" t="shared" si="10" ref="F54:F106">SUM(D54)-420</f>
        <v>15</v>
      </c>
      <c r="G54" s="80">
        <v>474.5</v>
      </c>
      <c r="H54" s="89">
        <f aca="true" t="shared" si="11" ref="H54:H106">TRUNC((742-G54)^1.85*0.01,0)</f>
        <v>309</v>
      </c>
      <c r="I54" s="148">
        <f aca="true" t="shared" si="12" ref="I54:I62">SUM(G54)-420</f>
        <v>54.5</v>
      </c>
      <c r="J54" s="80">
        <v>514</v>
      </c>
      <c r="K54" s="89">
        <f aca="true" t="shared" si="13" ref="K54:K106">TRUNC((742-J54)^1.85*0.01,0)</f>
        <v>230</v>
      </c>
      <c r="L54" s="149">
        <f aca="true" t="shared" si="14" ref="L54:L89">SUM(J54)-480</f>
        <v>34</v>
      </c>
      <c r="M54" s="80">
        <v>553.75</v>
      </c>
      <c r="N54" s="89">
        <f aca="true" t="shared" si="15" ref="N54:N106">TRUNC((742-M54)^1.85*0.01,0)</f>
        <v>161</v>
      </c>
      <c r="O54" s="150">
        <f aca="true" t="shared" si="16" ref="O54:O106">SUM(M54)-540</f>
        <v>13.75</v>
      </c>
      <c r="P54" s="80">
        <v>603</v>
      </c>
      <c r="Q54" s="89">
        <f aca="true" t="shared" si="17" ref="Q54:Q106">TRUNC((742-P54)^1.85*0.01,0)</f>
        <v>92</v>
      </c>
      <c r="R54" s="151">
        <f>SUM(P54)-600</f>
        <v>3</v>
      </c>
      <c r="S54" s="80">
        <v>669</v>
      </c>
      <c r="T54" s="89">
        <f>TRUNC((742-S54)^1.85*0.01,0)</f>
        <v>27</v>
      </c>
      <c r="U54" s="152">
        <f aca="true" t="shared" si="18" ref="U54:U78">SUM(S54)-660</f>
        <v>9</v>
      </c>
    </row>
    <row r="55" spans="1:21" ht="13.5" customHeight="1">
      <c r="A55" s="80">
        <v>396.25</v>
      </c>
      <c r="B55" s="89">
        <f t="shared" si="8"/>
        <v>497</v>
      </c>
      <c r="C55" s="147">
        <f aca="true" t="shared" si="19" ref="C55:C106">SUM(A55)-360</f>
        <v>36.25</v>
      </c>
      <c r="D55" s="80">
        <v>435.75</v>
      </c>
      <c r="E55" s="89">
        <f t="shared" si="9"/>
        <v>397</v>
      </c>
      <c r="F55" s="148">
        <f t="shared" si="10"/>
        <v>15.75</v>
      </c>
      <c r="G55" s="80">
        <v>475.25</v>
      </c>
      <c r="H55" s="89">
        <f t="shared" si="11"/>
        <v>307</v>
      </c>
      <c r="I55" s="148">
        <f t="shared" si="12"/>
        <v>55.25</v>
      </c>
      <c r="J55" s="80">
        <v>514.75</v>
      </c>
      <c r="K55" s="89">
        <f t="shared" si="13"/>
        <v>228</v>
      </c>
      <c r="L55" s="149">
        <f t="shared" si="14"/>
        <v>34.75</v>
      </c>
      <c r="M55" s="80">
        <v>554.5</v>
      </c>
      <c r="N55" s="89">
        <f t="shared" si="15"/>
        <v>160</v>
      </c>
      <c r="O55" s="150">
        <f t="shared" si="16"/>
        <v>14.5</v>
      </c>
      <c r="P55" s="80">
        <v>604.25</v>
      </c>
      <c r="Q55" s="89">
        <f t="shared" si="17"/>
        <v>90</v>
      </c>
      <c r="R55" s="151">
        <f aca="true" t="shared" si="20" ref="R55:R100">SUM(P55)-600</f>
        <v>4.25</v>
      </c>
      <c r="S55" s="80">
        <v>671</v>
      </c>
      <c r="T55" s="89">
        <f>TRUNC((742-S55)^1.85*0.01,0)</f>
        <v>26</v>
      </c>
      <c r="U55" s="152">
        <f t="shared" si="18"/>
        <v>11</v>
      </c>
    </row>
    <row r="56" spans="1:21" ht="13.5" customHeight="1">
      <c r="A56" s="80">
        <v>397</v>
      </c>
      <c r="B56" s="89">
        <f t="shared" si="8"/>
        <v>495</v>
      </c>
      <c r="C56" s="147">
        <f t="shared" si="19"/>
        <v>37</v>
      </c>
      <c r="D56" s="80">
        <v>436.5</v>
      </c>
      <c r="E56" s="89">
        <f t="shared" si="9"/>
        <v>395</v>
      </c>
      <c r="F56" s="148">
        <f t="shared" si="10"/>
        <v>16.5</v>
      </c>
      <c r="G56" s="80">
        <v>476</v>
      </c>
      <c r="H56" s="89">
        <f t="shared" si="11"/>
        <v>306</v>
      </c>
      <c r="I56" s="148">
        <f t="shared" si="12"/>
        <v>56</v>
      </c>
      <c r="J56" s="80">
        <v>515.5</v>
      </c>
      <c r="K56" s="89">
        <f t="shared" si="13"/>
        <v>227</v>
      </c>
      <c r="L56" s="149">
        <f t="shared" si="14"/>
        <v>35.5</v>
      </c>
      <c r="M56" s="80">
        <v>555.25</v>
      </c>
      <c r="N56" s="89">
        <f t="shared" si="15"/>
        <v>159</v>
      </c>
      <c r="O56" s="150">
        <f t="shared" si="16"/>
        <v>15.25</v>
      </c>
      <c r="P56" s="80">
        <v>605.5</v>
      </c>
      <c r="Q56" s="89">
        <f t="shared" si="17"/>
        <v>89</v>
      </c>
      <c r="R56" s="151">
        <f t="shared" si="20"/>
        <v>5.5</v>
      </c>
      <c r="S56" s="80">
        <v>673</v>
      </c>
      <c r="T56" s="89">
        <f>TRUNC((742-S56)^1.85*0.01,0)</f>
        <v>25</v>
      </c>
      <c r="U56" s="152">
        <f t="shared" si="18"/>
        <v>13</v>
      </c>
    </row>
    <row r="57" spans="1:21" ht="13.5" customHeight="1">
      <c r="A57" s="80">
        <v>397.75</v>
      </c>
      <c r="B57" s="89">
        <f t="shared" si="8"/>
        <v>493</v>
      </c>
      <c r="C57" s="147">
        <f t="shared" si="19"/>
        <v>37.75</v>
      </c>
      <c r="D57" s="80">
        <v>437.25</v>
      </c>
      <c r="E57" s="89">
        <f t="shared" si="9"/>
        <v>393</v>
      </c>
      <c r="F57" s="148">
        <f t="shared" si="10"/>
        <v>17.25</v>
      </c>
      <c r="G57" s="80">
        <v>476.75</v>
      </c>
      <c r="H57" s="89">
        <f t="shared" si="11"/>
        <v>304</v>
      </c>
      <c r="I57" s="148">
        <f t="shared" si="12"/>
        <v>56.75</v>
      </c>
      <c r="J57" s="80">
        <v>516.25</v>
      </c>
      <c r="K57" s="89">
        <f t="shared" si="13"/>
        <v>226</v>
      </c>
      <c r="L57" s="149">
        <f t="shared" si="14"/>
        <v>36.25</v>
      </c>
      <c r="M57" s="80">
        <v>556</v>
      </c>
      <c r="N57" s="89">
        <f t="shared" si="15"/>
        <v>157</v>
      </c>
      <c r="O57" s="150">
        <f t="shared" si="16"/>
        <v>16</v>
      </c>
      <c r="P57" s="80">
        <v>607.5</v>
      </c>
      <c r="Q57" s="89">
        <f t="shared" si="17"/>
        <v>86</v>
      </c>
      <c r="R57" s="151">
        <f t="shared" si="20"/>
        <v>7.5</v>
      </c>
      <c r="S57" s="80">
        <v>675</v>
      </c>
      <c r="T57" s="89">
        <f>TRUNC((742-S57)^1.85*0.01,0)</f>
        <v>23</v>
      </c>
      <c r="U57" s="152">
        <f t="shared" si="18"/>
        <v>15</v>
      </c>
    </row>
    <row r="58" spans="1:21" ht="13.5" customHeight="1">
      <c r="A58" s="80">
        <v>398.5</v>
      </c>
      <c r="B58" s="89">
        <f t="shared" si="8"/>
        <v>491</v>
      </c>
      <c r="C58" s="147">
        <f t="shared" si="19"/>
        <v>38.5</v>
      </c>
      <c r="D58" s="80">
        <v>438</v>
      </c>
      <c r="E58" s="89">
        <f t="shared" si="9"/>
        <v>392</v>
      </c>
      <c r="F58" s="148">
        <f t="shared" si="10"/>
        <v>18</v>
      </c>
      <c r="G58" s="80">
        <v>477.5</v>
      </c>
      <c r="H58" s="89">
        <f t="shared" si="11"/>
        <v>303</v>
      </c>
      <c r="I58" s="148">
        <f t="shared" si="12"/>
        <v>57.5</v>
      </c>
      <c r="J58" s="80">
        <v>517</v>
      </c>
      <c r="K58" s="89">
        <f t="shared" si="13"/>
        <v>224</v>
      </c>
      <c r="L58" s="149">
        <f t="shared" si="14"/>
        <v>37</v>
      </c>
      <c r="M58" s="80">
        <v>556.75</v>
      </c>
      <c r="N58" s="89">
        <f t="shared" si="15"/>
        <v>156</v>
      </c>
      <c r="O58" s="150">
        <f t="shared" si="16"/>
        <v>16.75</v>
      </c>
      <c r="P58" s="80">
        <v>609.5</v>
      </c>
      <c r="Q58" s="89">
        <f t="shared" si="17"/>
        <v>84</v>
      </c>
      <c r="R58" s="151">
        <f t="shared" si="20"/>
        <v>9.5</v>
      </c>
      <c r="S58" s="80">
        <v>677</v>
      </c>
      <c r="T58" s="89">
        <f>TRUNC((742-S58)^1.85*0.01,0)</f>
        <v>22</v>
      </c>
      <c r="U58" s="152">
        <f t="shared" si="18"/>
        <v>17</v>
      </c>
    </row>
    <row r="59" spans="1:21" ht="13.5" customHeight="1">
      <c r="A59" s="80">
        <v>399.25</v>
      </c>
      <c r="B59" s="89">
        <f t="shared" si="8"/>
        <v>489</v>
      </c>
      <c r="C59" s="147">
        <f t="shared" si="19"/>
        <v>39.25</v>
      </c>
      <c r="D59" s="80">
        <v>438.75</v>
      </c>
      <c r="E59" s="89">
        <f t="shared" si="9"/>
        <v>390</v>
      </c>
      <c r="F59" s="148">
        <f t="shared" si="10"/>
        <v>18.75</v>
      </c>
      <c r="G59" s="80">
        <v>478.25</v>
      </c>
      <c r="H59" s="89">
        <f t="shared" si="11"/>
        <v>301</v>
      </c>
      <c r="I59" s="148">
        <f t="shared" si="12"/>
        <v>58.25</v>
      </c>
      <c r="J59" s="80">
        <v>517.75</v>
      </c>
      <c r="K59" s="89">
        <f t="shared" si="13"/>
        <v>223</v>
      </c>
      <c r="L59" s="149">
        <f t="shared" si="14"/>
        <v>37.75</v>
      </c>
      <c r="M59" s="80">
        <v>557.5</v>
      </c>
      <c r="N59" s="89">
        <f t="shared" si="15"/>
        <v>155</v>
      </c>
      <c r="O59" s="150">
        <f t="shared" si="16"/>
        <v>17.5</v>
      </c>
      <c r="P59" s="80">
        <v>611.5</v>
      </c>
      <c r="Q59" s="89">
        <f t="shared" si="17"/>
        <v>82</v>
      </c>
      <c r="R59" s="151">
        <f t="shared" si="20"/>
        <v>11.5</v>
      </c>
      <c r="S59" s="80">
        <v>679</v>
      </c>
      <c r="T59" s="89">
        <f>TRUNC((742-S59)^1.85*0.01,0)</f>
        <v>21</v>
      </c>
      <c r="U59" s="152">
        <f t="shared" si="18"/>
        <v>19</v>
      </c>
    </row>
    <row r="60" spans="1:21" ht="13.5" customHeight="1">
      <c r="A60" s="80">
        <v>400</v>
      </c>
      <c r="B60" s="89">
        <f t="shared" si="8"/>
        <v>487</v>
      </c>
      <c r="C60" s="147">
        <f t="shared" si="19"/>
        <v>40</v>
      </c>
      <c r="D60" s="80">
        <v>439.5</v>
      </c>
      <c r="E60" s="89">
        <f t="shared" si="9"/>
        <v>388</v>
      </c>
      <c r="F60" s="148">
        <f t="shared" si="10"/>
        <v>19.5</v>
      </c>
      <c r="G60" s="80">
        <v>479</v>
      </c>
      <c r="H60" s="89">
        <f t="shared" si="11"/>
        <v>299</v>
      </c>
      <c r="I60" s="148">
        <f t="shared" si="12"/>
        <v>59</v>
      </c>
      <c r="J60" s="80">
        <v>518.5</v>
      </c>
      <c r="K60" s="89">
        <f t="shared" si="13"/>
        <v>221</v>
      </c>
      <c r="L60" s="149">
        <f t="shared" si="14"/>
        <v>38.5</v>
      </c>
      <c r="M60" s="80">
        <v>558.25</v>
      </c>
      <c r="N60" s="89">
        <f t="shared" si="15"/>
        <v>154</v>
      </c>
      <c r="O60" s="150">
        <f t="shared" si="16"/>
        <v>18.25</v>
      </c>
      <c r="P60" s="80">
        <v>613.5</v>
      </c>
      <c r="Q60" s="89">
        <f t="shared" si="17"/>
        <v>79</v>
      </c>
      <c r="R60" s="151">
        <f t="shared" si="20"/>
        <v>13.5</v>
      </c>
      <c r="S60" s="80">
        <v>681</v>
      </c>
      <c r="T60" s="89">
        <f>TRUNC((742-S60)^1.85*0.01,0)</f>
        <v>20</v>
      </c>
      <c r="U60" s="152">
        <f t="shared" si="18"/>
        <v>21</v>
      </c>
    </row>
    <row r="61" spans="1:21" ht="13.5" customHeight="1">
      <c r="A61" s="80">
        <v>400.75</v>
      </c>
      <c r="B61" s="89">
        <f t="shared" si="8"/>
        <v>485</v>
      </c>
      <c r="C61" s="147">
        <f t="shared" si="19"/>
        <v>40.75</v>
      </c>
      <c r="D61" s="80">
        <v>440.25</v>
      </c>
      <c r="E61" s="89">
        <f t="shared" si="9"/>
        <v>386</v>
      </c>
      <c r="F61" s="148">
        <f t="shared" si="10"/>
        <v>20.25</v>
      </c>
      <c r="G61" s="80">
        <v>479.75</v>
      </c>
      <c r="H61" s="89">
        <f t="shared" si="11"/>
        <v>298</v>
      </c>
      <c r="I61" s="148">
        <f t="shared" si="12"/>
        <v>59.75</v>
      </c>
      <c r="J61" s="80">
        <v>519.25</v>
      </c>
      <c r="K61" s="89">
        <f t="shared" si="13"/>
        <v>220</v>
      </c>
      <c r="L61" s="149">
        <f t="shared" si="14"/>
        <v>39.25</v>
      </c>
      <c r="M61" s="80">
        <v>559</v>
      </c>
      <c r="N61" s="89">
        <f t="shared" si="15"/>
        <v>153</v>
      </c>
      <c r="O61" s="150">
        <f t="shared" si="16"/>
        <v>19</v>
      </c>
      <c r="P61" s="80">
        <v>615.5</v>
      </c>
      <c r="Q61" s="89">
        <f t="shared" si="17"/>
        <v>77</v>
      </c>
      <c r="R61" s="151">
        <f t="shared" si="20"/>
        <v>15.5</v>
      </c>
      <c r="S61" s="80">
        <v>683</v>
      </c>
      <c r="T61" s="89">
        <f>TRUNC((742-S61)^1.85*0.01,0)</f>
        <v>18</v>
      </c>
      <c r="U61" s="152">
        <f t="shared" si="18"/>
        <v>23</v>
      </c>
    </row>
    <row r="62" spans="1:21" ht="13.5" customHeight="1">
      <c r="A62" s="80">
        <v>401.5</v>
      </c>
      <c r="B62" s="89">
        <f t="shared" si="8"/>
        <v>483</v>
      </c>
      <c r="C62" s="147">
        <f t="shared" si="19"/>
        <v>41.5</v>
      </c>
      <c r="D62" s="80">
        <v>441</v>
      </c>
      <c r="E62" s="89">
        <f t="shared" si="9"/>
        <v>384</v>
      </c>
      <c r="F62" s="148">
        <f t="shared" si="10"/>
        <v>21</v>
      </c>
      <c r="G62" s="80">
        <v>480.5</v>
      </c>
      <c r="H62" s="89">
        <f t="shared" si="11"/>
        <v>296</v>
      </c>
      <c r="I62" s="149">
        <f>SUM(G62)-480</f>
        <v>0.5</v>
      </c>
      <c r="J62" s="80">
        <v>520</v>
      </c>
      <c r="K62" s="89">
        <f t="shared" si="13"/>
        <v>219</v>
      </c>
      <c r="L62" s="149">
        <f t="shared" si="14"/>
        <v>40</v>
      </c>
      <c r="M62" s="80">
        <v>559.75</v>
      </c>
      <c r="N62" s="89">
        <f t="shared" si="15"/>
        <v>152</v>
      </c>
      <c r="O62" s="150">
        <f t="shared" si="16"/>
        <v>19.75</v>
      </c>
      <c r="P62" s="80">
        <v>617.5</v>
      </c>
      <c r="Q62" s="89">
        <f t="shared" si="17"/>
        <v>75</v>
      </c>
      <c r="R62" s="151">
        <f t="shared" si="20"/>
        <v>17.5</v>
      </c>
      <c r="S62" s="80">
        <v>685</v>
      </c>
      <c r="T62" s="89">
        <f>TRUNC((742-S62)^1.85*0.01,0)</f>
        <v>17</v>
      </c>
      <c r="U62" s="152">
        <f t="shared" si="18"/>
        <v>25</v>
      </c>
    </row>
    <row r="63" spans="1:21" ht="13.5" customHeight="1">
      <c r="A63" s="80">
        <v>402.25</v>
      </c>
      <c r="B63" s="89">
        <f t="shared" si="8"/>
        <v>481</v>
      </c>
      <c r="C63" s="147">
        <f t="shared" si="19"/>
        <v>42.25</v>
      </c>
      <c r="D63" s="80">
        <v>441.75</v>
      </c>
      <c r="E63" s="89">
        <f t="shared" si="9"/>
        <v>383</v>
      </c>
      <c r="F63" s="148">
        <f t="shared" si="10"/>
        <v>21.75</v>
      </c>
      <c r="G63" s="80">
        <v>481.25</v>
      </c>
      <c r="H63" s="89">
        <f t="shared" si="11"/>
        <v>295</v>
      </c>
      <c r="I63" s="149">
        <f aca="true" t="shared" si="21" ref="I63:I106">SUM(G63)-480</f>
        <v>1.25</v>
      </c>
      <c r="J63" s="80">
        <v>520.75</v>
      </c>
      <c r="K63" s="89">
        <f t="shared" si="13"/>
        <v>217</v>
      </c>
      <c r="L63" s="149">
        <f t="shared" si="14"/>
        <v>40.75</v>
      </c>
      <c r="M63" s="80">
        <v>560.5</v>
      </c>
      <c r="N63" s="89">
        <f t="shared" si="15"/>
        <v>150</v>
      </c>
      <c r="O63" s="150">
        <f t="shared" si="16"/>
        <v>20.5</v>
      </c>
      <c r="P63" s="80">
        <v>619.5</v>
      </c>
      <c r="Q63" s="89">
        <f t="shared" si="17"/>
        <v>72</v>
      </c>
      <c r="R63" s="151">
        <f t="shared" si="20"/>
        <v>19.5</v>
      </c>
      <c r="S63" s="80">
        <v>687</v>
      </c>
      <c r="T63" s="89">
        <f>TRUNC((742-S63)^1.85*0.01,0)</f>
        <v>16</v>
      </c>
      <c r="U63" s="152">
        <f t="shared" si="18"/>
        <v>27</v>
      </c>
    </row>
    <row r="64" spans="1:21" ht="13.5" customHeight="1">
      <c r="A64" s="80">
        <v>403</v>
      </c>
      <c r="B64" s="89">
        <f t="shared" si="8"/>
        <v>479</v>
      </c>
      <c r="C64" s="147">
        <f t="shared" si="19"/>
        <v>43</v>
      </c>
      <c r="D64" s="80">
        <v>442.5</v>
      </c>
      <c r="E64" s="89">
        <f t="shared" si="9"/>
        <v>381</v>
      </c>
      <c r="F64" s="148">
        <f t="shared" si="10"/>
        <v>22.5</v>
      </c>
      <c r="G64" s="80">
        <v>482</v>
      </c>
      <c r="H64" s="89">
        <f t="shared" si="11"/>
        <v>293</v>
      </c>
      <c r="I64" s="149">
        <f t="shared" si="21"/>
        <v>2</v>
      </c>
      <c r="J64" s="80">
        <v>521.5</v>
      </c>
      <c r="K64" s="89">
        <f t="shared" si="13"/>
        <v>216</v>
      </c>
      <c r="L64" s="149">
        <f t="shared" si="14"/>
        <v>41.5</v>
      </c>
      <c r="M64" s="80">
        <v>561.25</v>
      </c>
      <c r="N64" s="89">
        <f t="shared" si="15"/>
        <v>149</v>
      </c>
      <c r="O64" s="150">
        <f t="shared" si="16"/>
        <v>21.25</v>
      </c>
      <c r="P64" s="80">
        <v>622.5</v>
      </c>
      <c r="Q64" s="89">
        <f t="shared" si="17"/>
        <v>69</v>
      </c>
      <c r="R64" s="151">
        <f t="shared" si="20"/>
        <v>22.5</v>
      </c>
      <c r="S64" s="80">
        <v>689</v>
      </c>
      <c r="T64" s="89">
        <f>TRUNC((742-S64)^1.85*0.01,0)</f>
        <v>15</v>
      </c>
      <c r="U64" s="152">
        <f t="shared" si="18"/>
        <v>29</v>
      </c>
    </row>
    <row r="65" spans="1:21" ht="13.5" customHeight="1">
      <c r="A65" s="80">
        <v>403.75</v>
      </c>
      <c r="B65" s="89">
        <f t="shared" si="8"/>
        <v>477</v>
      </c>
      <c r="C65" s="147">
        <f t="shared" si="19"/>
        <v>43.75</v>
      </c>
      <c r="D65" s="80">
        <v>443.25</v>
      </c>
      <c r="E65" s="89">
        <f t="shared" si="9"/>
        <v>379</v>
      </c>
      <c r="F65" s="148">
        <f t="shared" si="10"/>
        <v>23.25</v>
      </c>
      <c r="G65" s="80">
        <v>482.75</v>
      </c>
      <c r="H65" s="89">
        <f t="shared" si="11"/>
        <v>291</v>
      </c>
      <c r="I65" s="149">
        <f t="shared" si="21"/>
        <v>2.75</v>
      </c>
      <c r="J65" s="80">
        <v>522.25</v>
      </c>
      <c r="K65" s="89">
        <f t="shared" si="13"/>
        <v>215</v>
      </c>
      <c r="L65" s="149">
        <f t="shared" si="14"/>
        <v>42.25</v>
      </c>
      <c r="M65" s="80">
        <v>562</v>
      </c>
      <c r="N65" s="89">
        <f t="shared" si="15"/>
        <v>148</v>
      </c>
      <c r="O65" s="150">
        <f t="shared" si="16"/>
        <v>22</v>
      </c>
      <c r="P65" s="80">
        <v>623.5</v>
      </c>
      <c r="Q65" s="89">
        <f t="shared" si="17"/>
        <v>68</v>
      </c>
      <c r="R65" s="151">
        <f t="shared" si="20"/>
        <v>23.5</v>
      </c>
      <c r="S65" s="80">
        <v>691</v>
      </c>
      <c r="T65" s="89">
        <f>TRUNC((742-S65)^1.85*0.01,0)</f>
        <v>14</v>
      </c>
      <c r="U65" s="152">
        <f t="shared" si="18"/>
        <v>31</v>
      </c>
    </row>
    <row r="66" spans="1:21" ht="13.5" customHeight="1">
      <c r="A66" s="80">
        <v>404.5</v>
      </c>
      <c r="B66" s="89">
        <f t="shared" si="8"/>
        <v>475</v>
      </c>
      <c r="C66" s="147">
        <f t="shared" si="19"/>
        <v>44.5</v>
      </c>
      <c r="D66" s="80">
        <v>444</v>
      </c>
      <c r="E66" s="89">
        <f t="shared" si="9"/>
        <v>377</v>
      </c>
      <c r="F66" s="148">
        <f t="shared" si="10"/>
        <v>24</v>
      </c>
      <c r="G66" s="80">
        <v>483.5</v>
      </c>
      <c r="H66" s="89">
        <f t="shared" si="11"/>
        <v>290</v>
      </c>
      <c r="I66" s="149">
        <f t="shared" si="21"/>
        <v>3.5</v>
      </c>
      <c r="J66" s="80">
        <v>523</v>
      </c>
      <c r="K66" s="89">
        <f t="shared" si="13"/>
        <v>213</v>
      </c>
      <c r="L66" s="149">
        <f t="shared" si="14"/>
        <v>43</v>
      </c>
      <c r="M66" s="80">
        <v>562.75</v>
      </c>
      <c r="N66" s="89">
        <f t="shared" si="15"/>
        <v>147</v>
      </c>
      <c r="O66" s="150">
        <f t="shared" si="16"/>
        <v>22.75</v>
      </c>
      <c r="P66" s="80">
        <v>625.5</v>
      </c>
      <c r="Q66" s="89">
        <f t="shared" si="17"/>
        <v>66</v>
      </c>
      <c r="R66" s="151">
        <f t="shared" si="20"/>
        <v>25.5</v>
      </c>
      <c r="S66" s="80">
        <v>693</v>
      </c>
      <c r="T66" s="89">
        <f>TRUNC((742-S66)^1.85*0.01,0)</f>
        <v>13</v>
      </c>
      <c r="U66" s="152">
        <f t="shared" si="18"/>
        <v>33</v>
      </c>
    </row>
    <row r="67" spans="1:21" ht="13.5" customHeight="1">
      <c r="A67" s="80">
        <v>405.25</v>
      </c>
      <c r="B67" s="89">
        <f t="shared" si="8"/>
        <v>473</v>
      </c>
      <c r="C67" s="147">
        <f t="shared" si="19"/>
        <v>45.25</v>
      </c>
      <c r="D67" s="80">
        <v>444.75</v>
      </c>
      <c r="E67" s="89">
        <f t="shared" si="9"/>
        <v>376</v>
      </c>
      <c r="F67" s="148">
        <f t="shared" si="10"/>
        <v>24.75</v>
      </c>
      <c r="G67" s="80">
        <v>484.25</v>
      </c>
      <c r="H67" s="89">
        <f t="shared" si="11"/>
        <v>288</v>
      </c>
      <c r="I67" s="149">
        <f t="shared" si="21"/>
        <v>4.25</v>
      </c>
      <c r="J67" s="80">
        <v>523.75</v>
      </c>
      <c r="K67" s="89">
        <f t="shared" si="13"/>
        <v>212</v>
      </c>
      <c r="L67" s="149">
        <f t="shared" si="14"/>
        <v>43.75</v>
      </c>
      <c r="M67" s="80">
        <v>563.5</v>
      </c>
      <c r="N67" s="89">
        <f t="shared" si="15"/>
        <v>146</v>
      </c>
      <c r="O67" s="150">
        <f t="shared" si="16"/>
        <v>23.5</v>
      </c>
      <c r="P67" s="80">
        <v>627.5</v>
      </c>
      <c r="Q67" s="89">
        <f t="shared" si="17"/>
        <v>64</v>
      </c>
      <c r="R67" s="151">
        <f t="shared" si="20"/>
        <v>27.5</v>
      </c>
      <c r="S67" s="80">
        <v>695</v>
      </c>
      <c r="T67" s="89">
        <f>TRUNC((742-S67)^1.85*0.01,0)</f>
        <v>12</v>
      </c>
      <c r="U67" s="152">
        <f t="shared" si="18"/>
        <v>35</v>
      </c>
    </row>
    <row r="68" spans="1:21" ht="13.5" customHeight="1">
      <c r="A68" s="80">
        <v>406</v>
      </c>
      <c r="B68" s="89">
        <f t="shared" si="8"/>
        <v>471</v>
      </c>
      <c r="C68" s="147">
        <f t="shared" si="19"/>
        <v>46</v>
      </c>
      <c r="D68" s="80">
        <v>445.5</v>
      </c>
      <c r="E68" s="89">
        <f t="shared" si="9"/>
        <v>374</v>
      </c>
      <c r="F68" s="148">
        <f t="shared" si="10"/>
        <v>25.5</v>
      </c>
      <c r="G68" s="80">
        <v>485</v>
      </c>
      <c r="H68" s="89">
        <f t="shared" si="11"/>
        <v>287</v>
      </c>
      <c r="I68" s="149">
        <f t="shared" si="21"/>
        <v>5</v>
      </c>
      <c r="J68" s="80">
        <v>524.5</v>
      </c>
      <c r="K68" s="89">
        <f t="shared" si="13"/>
        <v>211</v>
      </c>
      <c r="L68" s="149">
        <f t="shared" si="14"/>
        <v>44.5</v>
      </c>
      <c r="M68" s="80">
        <v>564.25</v>
      </c>
      <c r="N68" s="89">
        <f t="shared" si="15"/>
        <v>145</v>
      </c>
      <c r="O68" s="150">
        <f t="shared" si="16"/>
        <v>24.25</v>
      </c>
      <c r="P68" s="80">
        <v>629</v>
      </c>
      <c r="Q68" s="89">
        <f t="shared" si="17"/>
        <v>62</v>
      </c>
      <c r="R68" s="151">
        <f t="shared" si="20"/>
        <v>29</v>
      </c>
      <c r="S68" s="80">
        <v>697</v>
      </c>
      <c r="T68" s="89">
        <f>TRUNC((742-S68)^1.85*0.01,0)</f>
        <v>11</v>
      </c>
      <c r="U68" s="152">
        <f t="shared" si="18"/>
        <v>37</v>
      </c>
    </row>
    <row r="69" spans="1:21" ht="13.5" customHeight="1">
      <c r="A69" s="80">
        <v>406.75</v>
      </c>
      <c r="B69" s="89">
        <f t="shared" si="8"/>
        <v>469</v>
      </c>
      <c r="C69" s="147">
        <f t="shared" si="19"/>
        <v>46.75</v>
      </c>
      <c r="D69" s="80">
        <v>446.25</v>
      </c>
      <c r="E69" s="89">
        <f t="shared" si="9"/>
        <v>372</v>
      </c>
      <c r="F69" s="148">
        <f t="shared" si="10"/>
        <v>26.25</v>
      </c>
      <c r="G69" s="80">
        <v>485.75</v>
      </c>
      <c r="H69" s="89">
        <f t="shared" si="11"/>
        <v>285</v>
      </c>
      <c r="I69" s="149">
        <f t="shared" si="21"/>
        <v>5.75</v>
      </c>
      <c r="J69" s="80">
        <v>525.25</v>
      </c>
      <c r="K69" s="89">
        <f t="shared" si="13"/>
        <v>209</v>
      </c>
      <c r="L69" s="149">
        <f t="shared" si="14"/>
        <v>45.25</v>
      </c>
      <c r="M69" s="80">
        <v>565</v>
      </c>
      <c r="N69" s="89">
        <f t="shared" si="15"/>
        <v>144</v>
      </c>
      <c r="O69" s="150">
        <f t="shared" si="16"/>
        <v>25</v>
      </c>
      <c r="P69" s="80">
        <v>631.5</v>
      </c>
      <c r="Q69" s="89">
        <f t="shared" si="17"/>
        <v>60</v>
      </c>
      <c r="R69" s="151">
        <f t="shared" si="20"/>
        <v>31.5</v>
      </c>
      <c r="S69" s="80">
        <v>699</v>
      </c>
      <c r="T69" s="89">
        <f>TRUNC((742-S69)^1.85*0.01,0)</f>
        <v>10</v>
      </c>
      <c r="U69" s="152">
        <f t="shared" si="18"/>
        <v>39</v>
      </c>
    </row>
    <row r="70" spans="1:21" ht="13.5" customHeight="1">
      <c r="A70" s="80">
        <v>407.5</v>
      </c>
      <c r="B70" s="89">
        <f t="shared" si="8"/>
        <v>467</v>
      </c>
      <c r="C70" s="147">
        <f t="shared" si="19"/>
        <v>47.5</v>
      </c>
      <c r="D70" s="80">
        <v>447</v>
      </c>
      <c r="E70" s="89">
        <f t="shared" si="9"/>
        <v>370</v>
      </c>
      <c r="F70" s="148">
        <f t="shared" si="10"/>
        <v>27</v>
      </c>
      <c r="G70" s="80">
        <v>486.5</v>
      </c>
      <c r="H70" s="89">
        <f t="shared" si="11"/>
        <v>284</v>
      </c>
      <c r="I70" s="149">
        <f t="shared" si="21"/>
        <v>6.5</v>
      </c>
      <c r="J70" s="80">
        <v>526</v>
      </c>
      <c r="K70" s="89">
        <f t="shared" si="13"/>
        <v>208</v>
      </c>
      <c r="L70" s="149">
        <f t="shared" si="14"/>
        <v>46</v>
      </c>
      <c r="M70" s="80">
        <v>565.75</v>
      </c>
      <c r="N70" s="89">
        <f t="shared" si="15"/>
        <v>143</v>
      </c>
      <c r="O70" s="150">
        <f t="shared" si="16"/>
        <v>25.75</v>
      </c>
      <c r="P70" s="80">
        <v>633.5</v>
      </c>
      <c r="Q70" s="89">
        <f t="shared" si="17"/>
        <v>58</v>
      </c>
      <c r="R70" s="151">
        <f t="shared" si="20"/>
        <v>33.5</v>
      </c>
      <c r="S70" s="80">
        <v>701</v>
      </c>
      <c r="T70" s="89">
        <f>TRUNC((742-S70)^1.85*0.01,0)</f>
        <v>9</v>
      </c>
      <c r="U70" s="152">
        <f t="shared" si="18"/>
        <v>41</v>
      </c>
    </row>
    <row r="71" spans="1:21" ht="13.5" customHeight="1">
      <c r="A71" s="80">
        <v>408.25</v>
      </c>
      <c r="B71" s="89">
        <f t="shared" si="8"/>
        <v>465</v>
      </c>
      <c r="C71" s="147">
        <f t="shared" si="19"/>
        <v>48.25</v>
      </c>
      <c r="D71" s="80">
        <v>447.75</v>
      </c>
      <c r="E71" s="89">
        <f t="shared" si="9"/>
        <v>369</v>
      </c>
      <c r="F71" s="148">
        <f t="shared" si="10"/>
        <v>27.75</v>
      </c>
      <c r="G71" s="80">
        <v>487.25</v>
      </c>
      <c r="H71" s="89">
        <f t="shared" si="11"/>
        <v>282</v>
      </c>
      <c r="I71" s="149">
        <f t="shared" si="21"/>
        <v>7.25</v>
      </c>
      <c r="J71" s="80">
        <v>526.75</v>
      </c>
      <c r="K71" s="89">
        <f t="shared" si="13"/>
        <v>206</v>
      </c>
      <c r="L71" s="149">
        <f t="shared" si="14"/>
        <v>46.75</v>
      </c>
      <c r="M71" s="80">
        <v>566.5</v>
      </c>
      <c r="N71" s="89">
        <f t="shared" si="15"/>
        <v>141</v>
      </c>
      <c r="O71" s="150">
        <f t="shared" si="16"/>
        <v>26.5</v>
      </c>
      <c r="P71" s="80">
        <v>635.5</v>
      </c>
      <c r="Q71" s="89">
        <f t="shared" si="17"/>
        <v>56</v>
      </c>
      <c r="R71" s="151">
        <f t="shared" si="20"/>
        <v>35.5</v>
      </c>
      <c r="S71" s="80">
        <v>703</v>
      </c>
      <c r="T71" s="89">
        <f>TRUNC((742-S71)^1.85*0.01,0)</f>
        <v>8</v>
      </c>
      <c r="U71" s="152">
        <f t="shared" si="18"/>
        <v>43</v>
      </c>
    </row>
    <row r="72" spans="1:21" ht="13.5" customHeight="1">
      <c r="A72" s="80">
        <v>409</v>
      </c>
      <c r="B72" s="89">
        <f t="shared" si="8"/>
        <v>464</v>
      </c>
      <c r="C72" s="147">
        <f t="shared" si="19"/>
        <v>49</v>
      </c>
      <c r="D72" s="80">
        <v>448.5</v>
      </c>
      <c r="E72" s="89">
        <f t="shared" si="9"/>
        <v>367</v>
      </c>
      <c r="F72" s="148">
        <f t="shared" si="10"/>
        <v>28.5</v>
      </c>
      <c r="G72" s="80">
        <v>488</v>
      </c>
      <c r="H72" s="89">
        <f t="shared" si="11"/>
        <v>281</v>
      </c>
      <c r="I72" s="149">
        <f t="shared" si="21"/>
        <v>8</v>
      </c>
      <c r="J72" s="80">
        <v>527.5</v>
      </c>
      <c r="K72" s="89">
        <f t="shared" si="13"/>
        <v>205</v>
      </c>
      <c r="L72" s="149">
        <f t="shared" si="14"/>
        <v>47.5</v>
      </c>
      <c r="M72" s="80">
        <v>567.25</v>
      </c>
      <c r="N72" s="89">
        <f t="shared" si="15"/>
        <v>140</v>
      </c>
      <c r="O72" s="150">
        <f t="shared" si="16"/>
        <v>27.25</v>
      </c>
      <c r="P72" s="80">
        <v>637.5</v>
      </c>
      <c r="Q72" s="89">
        <f t="shared" si="17"/>
        <v>54</v>
      </c>
      <c r="R72" s="151">
        <f t="shared" si="20"/>
        <v>37.5</v>
      </c>
      <c r="S72" s="80">
        <v>705</v>
      </c>
      <c r="T72" s="89">
        <f>TRUNC((742-S72)^1.85*0.01,0)</f>
        <v>7</v>
      </c>
      <c r="U72" s="152">
        <f t="shared" si="18"/>
        <v>45</v>
      </c>
    </row>
    <row r="73" spans="1:21" ht="13.5" customHeight="1">
      <c r="A73" s="80">
        <v>409.75</v>
      </c>
      <c r="B73" s="89">
        <f t="shared" si="8"/>
        <v>462</v>
      </c>
      <c r="C73" s="147">
        <f t="shared" si="19"/>
        <v>49.75</v>
      </c>
      <c r="D73" s="80">
        <v>449.25</v>
      </c>
      <c r="E73" s="89">
        <f t="shared" si="9"/>
        <v>365</v>
      </c>
      <c r="F73" s="148">
        <f t="shared" si="10"/>
        <v>29.25</v>
      </c>
      <c r="G73" s="80">
        <v>488.75</v>
      </c>
      <c r="H73" s="89">
        <f t="shared" si="11"/>
        <v>279</v>
      </c>
      <c r="I73" s="149">
        <f t="shared" si="21"/>
        <v>8.75</v>
      </c>
      <c r="J73" s="80">
        <v>528.25</v>
      </c>
      <c r="K73" s="89">
        <f t="shared" si="13"/>
        <v>204</v>
      </c>
      <c r="L73" s="149">
        <f t="shared" si="14"/>
        <v>48.25</v>
      </c>
      <c r="M73" s="80">
        <v>568</v>
      </c>
      <c r="N73" s="89">
        <f t="shared" si="15"/>
        <v>139</v>
      </c>
      <c r="O73" s="150">
        <f t="shared" si="16"/>
        <v>28</v>
      </c>
      <c r="P73" s="80">
        <v>639.5</v>
      </c>
      <c r="Q73" s="89">
        <f t="shared" si="17"/>
        <v>52</v>
      </c>
      <c r="R73" s="151">
        <f t="shared" si="20"/>
        <v>39.5</v>
      </c>
      <c r="S73" s="80">
        <v>708</v>
      </c>
      <c r="T73" s="89">
        <f>TRUNC((742-S73)^1.85*0.01,0)</f>
        <v>6</v>
      </c>
      <c r="U73" s="152">
        <f t="shared" si="18"/>
        <v>48</v>
      </c>
    </row>
    <row r="74" spans="1:21" ht="13.5" customHeight="1">
      <c r="A74" s="80">
        <v>410.5</v>
      </c>
      <c r="B74" s="89">
        <f t="shared" si="8"/>
        <v>460</v>
      </c>
      <c r="C74" s="147">
        <f t="shared" si="19"/>
        <v>50.5</v>
      </c>
      <c r="D74" s="80">
        <v>450</v>
      </c>
      <c r="E74" s="89">
        <f t="shared" si="9"/>
        <v>363</v>
      </c>
      <c r="F74" s="148">
        <f t="shared" si="10"/>
        <v>30</v>
      </c>
      <c r="G74" s="80">
        <v>489.5</v>
      </c>
      <c r="H74" s="89">
        <f t="shared" si="11"/>
        <v>278</v>
      </c>
      <c r="I74" s="149">
        <f t="shared" si="21"/>
        <v>9.5</v>
      </c>
      <c r="J74" s="80">
        <v>529</v>
      </c>
      <c r="K74" s="89">
        <f t="shared" si="13"/>
        <v>203</v>
      </c>
      <c r="L74" s="149">
        <f t="shared" si="14"/>
        <v>49</v>
      </c>
      <c r="M74" s="80">
        <v>568.75</v>
      </c>
      <c r="N74" s="89">
        <f t="shared" si="15"/>
        <v>138</v>
      </c>
      <c r="O74" s="150">
        <f t="shared" si="16"/>
        <v>28.75</v>
      </c>
      <c r="P74" s="80">
        <v>641.5</v>
      </c>
      <c r="Q74" s="89">
        <f t="shared" si="17"/>
        <v>50</v>
      </c>
      <c r="R74" s="151">
        <f t="shared" si="20"/>
        <v>41.5</v>
      </c>
      <c r="S74" s="80">
        <v>711</v>
      </c>
      <c r="T74" s="89">
        <f>TRUNC((742-S74)^1.85*0.01,0)</f>
        <v>5</v>
      </c>
      <c r="U74" s="152">
        <f t="shared" si="18"/>
        <v>51</v>
      </c>
    </row>
    <row r="75" spans="1:21" ht="13.5" customHeight="1">
      <c r="A75" s="80">
        <v>411.25</v>
      </c>
      <c r="B75" s="89">
        <f t="shared" si="8"/>
        <v>458</v>
      </c>
      <c r="C75" s="147">
        <f t="shared" si="19"/>
        <v>51.25</v>
      </c>
      <c r="D75" s="80">
        <v>450.75</v>
      </c>
      <c r="E75" s="89">
        <f t="shared" si="9"/>
        <v>362</v>
      </c>
      <c r="F75" s="148">
        <f t="shared" si="10"/>
        <v>30.75</v>
      </c>
      <c r="G75" s="80">
        <v>490.25</v>
      </c>
      <c r="H75" s="89">
        <f t="shared" si="11"/>
        <v>276</v>
      </c>
      <c r="I75" s="149">
        <f t="shared" si="21"/>
        <v>10.25</v>
      </c>
      <c r="J75" s="80">
        <v>529.75</v>
      </c>
      <c r="K75" s="89">
        <f t="shared" si="13"/>
        <v>201</v>
      </c>
      <c r="L75" s="149">
        <f t="shared" si="14"/>
        <v>49.75</v>
      </c>
      <c r="M75" s="80">
        <v>569.5</v>
      </c>
      <c r="N75" s="89">
        <f t="shared" si="15"/>
        <v>137</v>
      </c>
      <c r="O75" s="150">
        <f t="shared" si="16"/>
        <v>29.5</v>
      </c>
      <c r="P75" s="80">
        <v>643.5</v>
      </c>
      <c r="Q75" s="89">
        <f t="shared" si="17"/>
        <v>48</v>
      </c>
      <c r="R75" s="151">
        <f t="shared" si="20"/>
        <v>43.5</v>
      </c>
      <c r="S75" s="80">
        <v>714</v>
      </c>
      <c r="T75" s="89">
        <f>TRUNC((742-S75)^1.85*0.01,0)</f>
        <v>4</v>
      </c>
      <c r="U75" s="152">
        <f t="shared" si="18"/>
        <v>54</v>
      </c>
    </row>
    <row r="76" spans="1:21" ht="13.5" customHeight="1">
      <c r="A76" s="80">
        <v>412</v>
      </c>
      <c r="B76" s="89">
        <f t="shared" si="8"/>
        <v>456</v>
      </c>
      <c r="C76" s="147">
        <f t="shared" si="19"/>
        <v>52</v>
      </c>
      <c r="D76" s="80">
        <v>451.5</v>
      </c>
      <c r="E76" s="89">
        <f t="shared" si="9"/>
        <v>360</v>
      </c>
      <c r="F76" s="148">
        <f t="shared" si="10"/>
        <v>31.5</v>
      </c>
      <c r="G76" s="80">
        <v>491</v>
      </c>
      <c r="H76" s="89">
        <f t="shared" si="11"/>
        <v>275</v>
      </c>
      <c r="I76" s="149">
        <f t="shared" si="21"/>
        <v>11</v>
      </c>
      <c r="J76" s="80">
        <v>530.5</v>
      </c>
      <c r="K76" s="89">
        <f t="shared" si="13"/>
        <v>200</v>
      </c>
      <c r="L76" s="149">
        <f t="shared" si="14"/>
        <v>50.5</v>
      </c>
      <c r="M76" s="80">
        <v>570.25</v>
      </c>
      <c r="N76" s="89">
        <f t="shared" si="15"/>
        <v>136</v>
      </c>
      <c r="O76" s="150">
        <f t="shared" si="16"/>
        <v>30.25</v>
      </c>
      <c r="P76" s="80">
        <v>645.5</v>
      </c>
      <c r="Q76" s="89">
        <f t="shared" si="17"/>
        <v>46</v>
      </c>
      <c r="R76" s="151">
        <f t="shared" si="20"/>
        <v>45.5</v>
      </c>
      <c r="S76" s="80">
        <v>717</v>
      </c>
      <c r="T76" s="89">
        <f>TRUNC((742-S76)^1.85*0.01,0)</f>
        <v>3</v>
      </c>
      <c r="U76" s="152">
        <f t="shared" si="18"/>
        <v>57</v>
      </c>
    </row>
    <row r="77" spans="1:21" ht="13.5" customHeight="1">
      <c r="A77" s="80">
        <v>412.75</v>
      </c>
      <c r="B77" s="89">
        <f t="shared" si="8"/>
        <v>454</v>
      </c>
      <c r="C77" s="147">
        <f t="shared" si="19"/>
        <v>52.75</v>
      </c>
      <c r="D77" s="80">
        <v>452.25</v>
      </c>
      <c r="E77" s="89">
        <f t="shared" si="9"/>
        <v>358</v>
      </c>
      <c r="F77" s="148">
        <f t="shared" si="10"/>
        <v>32.25</v>
      </c>
      <c r="G77" s="80">
        <v>491.75</v>
      </c>
      <c r="H77" s="89">
        <f t="shared" si="11"/>
        <v>273</v>
      </c>
      <c r="I77" s="149">
        <f t="shared" si="21"/>
        <v>11.75</v>
      </c>
      <c r="J77" s="80">
        <v>531.25</v>
      </c>
      <c r="K77" s="89">
        <f t="shared" si="13"/>
        <v>199</v>
      </c>
      <c r="L77" s="149">
        <f t="shared" si="14"/>
        <v>51.25</v>
      </c>
      <c r="M77" s="80">
        <v>571</v>
      </c>
      <c r="N77" s="89">
        <f t="shared" si="15"/>
        <v>135</v>
      </c>
      <c r="O77" s="150">
        <f t="shared" si="16"/>
        <v>31</v>
      </c>
      <c r="P77" s="80">
        <v>647.5</v>
      </c>
      <c r="Q77" s="89">
        <f t="shared" si="17"/>
        <v>45</v>
      </c>
      <c r="R77" s="151">
        <f t="shared" si="20"/>
        <v>47.5</v>
      </c>
      <c r="S77" s="80">
        <v>721</v>
      </c>
      <c r="T77" s="89">
        <f>TRUNC((742-S77)^1.85*0.01,0)</f>
        <v>2</v>
      </c>
      <c r="U77" s="153">
        <f>SUM(S77)-720</f>
        <v>1</v>
      </c>
    </row>
    <row r="78" spans="1:21" ht="13.5" customHeight="1">
      <c r="A78" s="80">
        <v>413.5</v>
      </c>
      <c r="B78" s="89">
        <f t="shared" si="8"/>
        <v>452</v>
      </c>
      <c r="C78" s="147">
        <f t="shared" si="19"/>
        <v>53.5</v>
      </c>
      <c r="D78" s="80">
        <v>453</v>
      </c>
      <c r="E78" s="89">
        <f t="shared" si="9"/>
        <v>356</v>
      </c>
      <c r="F78" s="148">
        <f t="shared" si="10"/>
        <v>33</v>
      </c>
      <c r="G78" s="80">
        <v>492.5</v>
      </c>
      <c r="H78" s="89">
        <f t="shared" si="11"/>
        <v>272</v>
      </c>
      <c r="I78" s="149">
        <f t="shared" si="21"/>
        <v>12.5</v>
      </c>
      <c r="J78" s="80">
        <v>532</v>
      </c>
      <c r="K78" s="89">
        <f t="shared" si="13"/>
        <v>197</v>
      </c>
      <c r="L78" s="149">
        <f t="shared" si="14"/>
        <v>52</v>
      </c>
      <c r="M78" s="80">
        <v>571.75</v>
      </c>
      <c r="N78" s="89">
        <f t="shared" si="15"/>
        <v>134</v>
      </c>
      <c r="O78" s="150">
        <f t="shared" si="16"/>
        <v>31.75</v>
      </c>
      <c r="P78" s="80">
        <v>649.5</v>
      </c>
      <c r="Q78" s="89">
        <f t="shared" si="17"/>
        <v>43</v>
      </c>
      <c r="R78" s="151">
        <f t="shared" si="20"/>
        <v>49.5</v>
      </c>
      <c r="S78" s="80">
        <v>726</v>
      </c>
      <c r="T78" s="89">
        <f>TRUNC((742-S78)^1.85*0.01,0)</f>
        <v>1</v>
      </c>
      <c r="U78" s="153">
        <f>SUM(S78)-720</f>
        <v>6</v>
      </c>
    </row>
    <row r="79" spans="1:21" ht="13.5" customHeight="1">
      <c r="A79" s="80">
        <v>414.25</v>
      </c>
      <c r="B79" s="89">
        <f t="shared" si="8"/>
        <v>450</v>
      </c>
      <c r="C79" s="147">
        <f t="shared" si="19"/>
        <v>54.25</v>
      </c>
      <c r="D79" s="80">
        <v>453.75</v>
      </c>
      <c r="E79" s="89">
        <f t="shared" si="9"/>
        <v>355</v>
      </c>
      <c r="F79" s="148">
        <f t="shared" si="10"/>
        <v>33.75</v>
      </c>
      <c r="G79" s="80">
        <v>493.25</v>
      </c>
      <c r="H79" s="89">
        <f t="shared" si="11"/>
        <v>270</v>
      </c>
      <c r="I79" s="149">
        <f t="shared" si="21"/>
        <v>13.25</v>
      </c>
      <c r="J79" s="80">
        <v>532.75</v>
      </c>
      <c r="K79" s="89">
        <f t="shared" si="13"/>
        <v>196</v>
      </c>
      <c r="L79" s="149">
        <f t="shared" si="14"/>
        <v>52.75</v>
      </c>
      <c r="M79" s="80">
        <v>572.5</v>
      </c>
      <c r="N79" s="89">
        <f t="shared" si="15"/>
        <v>133</v>
      </c>
      <c r="O79" s="150">
        <f t="shared" si="16"/>
        <v>32.5</v>
      </c>
      <c r="P79" s="80">
        <v>634.25</v>
      </c>
      <c r="Q79" s="89">
        <f t="shared" si="17"/>
        <v>57</v>
      </c>
      <c r="R79" s="151">
        <f t="shared" si="20"/>
        <v>34.25</v>
      </c>
      <c r="S79" s="80"/>
      <c r="T79" s="89"/>
      <c r="U79" s="135"/>
    </row>
    <row r="80" spans="1:21" ht="13.5" customHeight="1">
      <c r="A80" s="80">
        <v>415</v>
      </c>
      <c r="B80" s="89">
        <f t="shared" si="8"/>
        <v>448</v>
      </c>
      <c r="C80" s="147">
        <f t="shared" si="19"/>
        <v>55</v>
      </c>
      <c r="D80" s="80">
        <v>454.5</v>
      </c>
      <c r="E80" s="89">
        <f t="shared" si="9"/>
        <v>353</v>
      </c>
      <c r="F80" s="148">
        <f t="shared" si="10"/>
        <v>34.5</v>
      </c>
      <c r="G80" s="80">
        <v>494</v>
      </c>
      <c r="H80" s="89">
        <f t="shared" si="11"/>
        <v>268</v>
      </c>
      <c r="I80" s="149">
        <f t="shared" si="21"/>
        <v>14</v>
      </c>
      <c r="J80" s="80">
        <v>533.5</v>
      </c>
      <c r="K80" s="89">
        <f t="shared" si="13"/>
        <v>195</v>
      </c>
      <c r="L80" s="149">
        <f t="shared" si="14"/>
        <v>53.5</v>
      </c>
      <c r="M80" s="80">
        <v>573.25</v>
      </c>
      <c r="N80" s="89">
        <f t="shared" si="15"/>
        <v>131</v>
      </c>
      <c r="O80" s="150">
        <f t="shared" si="16"/>
        <v>33.25</v>
      </c>
      <c r="P80" s="80">
        <v>635.5</v>
      </c>
      <c r="Q80" s="89">
        <f t="shared" si="17"/>
        <v>56</v>
      </c>
      <c r="R80" s="151">
        <f t="shared" si="20"/>
        <v>35.5</v>
      </c>
      <c r="S80" s="80"/>
      <c r="T80" s="89"/>
      <c r="U80" s="135"/>
    </row>
    <row r="81" spans="1:21" ht="13.5" customHeight="1">
      <c r="A81" s="80">
        <v>415.75</v>
      </c>
      <c r="B81" s="89">
        <f t="shared" si="8"/>
        <v>446</v>
      </c>
      <c r="C81" s="147">
        <f t="shared" si="19"/>
        <v>55.75</v>
      </c>
      <c r="D81" s="80">
        <v>455.25</v>
      </c>
      <c r="E81" s="89">
        <f t="shared" si="9"/>
        <v>351</v>
      </c>
      <c r="F81" s="148">
        <f t="shared" si="10"/>
        <v>35.25</v>
      </c>
      <c r="G81" s="80">
        <v>494.75</v>
      </c>
      <c r="H81" s="89">
        <f t="shared" si="11"/>
        <v>267</v>
      </c>
      <c r="I81" s="149">
        <f t="shared" si="21"/>
        <v>14.75</v>
      </c>
      <c r="J81" s="80">
        <v>534.25</v>
      </c>
      <c r="K81" s="89">
        <f t="shared" si="13"/>
        <v>193</v>
      </c>
      <c r="L81" s="149">
        <f t="shared" si="14"/>
        <v>54.25</v>
      </c>
      <c r="M81" s="80">
        <v>574</v>
      </c>
      <c r="N81" s="89">
        <f t="shared" si="15"/>
        <v>130</v>
      </c>
      <c r="O81" s="150">
        <f t="shared" si="16"/>
        <v>34</v>
      </c>
      <c r="P81" s="80">
        <v>636.75</v>
      </c>
      <c r="Q81" s="89">
        <f t="shared" si="17"/>
        <v>55</v>
      </c>
      <c r="R81" s="151">
        <f t="shared" si="20"/>
        <v>36.75</v>
      </c>
      <c r="S81" s="80"/>
      <c r="T81" s="89"/>
      <c r="U81" s="135"/>
    </row>
    <row r="82" spans="1:21" ht="13.5" customHeight="1">
      <c r="A82" s="80">
        <v>416.5</v>
      </c>
      <c r="B82" s="89">
        <f t="shared" si="8"/>
        <v>444</v>
      </c>
      <c r="C82" s="147">
        <f t="shared" si="19"/>
        <v>56.5</v>
      </c>
      <c r="D82" s="80">
        <v>456</v>
      </c>
      <c r="E82" s="89">
        <f t="shared" si="9"/>
        <v>350</v>
      </c>
      <c r="F82" s="148">
        <f t="shared" si="10"/>
        <v>36</v>
      </c>
      <c r="G82" s="80">
        <v>495.5</v>
      </c>
      <c r="H82" s="89">
        <f t="shared" si="11"/>
        <v>265</v>
      </c>
      <c r="I82" s="149">
        <f t="shared" si="21"/>
        <v>15.5</v>
      </c>
      <c r="J82" s="80">
        <v>535</v>
      </c>
      <c r="K82" s="89">
        <f t="shared" si="13"/>
        <v>192</v>
      </c>
      <c r="L82" s="149">
        <f t="shared" si="14"/>
        <v>55</v>
      </c>
      <c r="M82" s="80">
        <v>575</v>
      </c>
      <c r="N82" s="89">
        <f t="shared" si="15"/>
        <v>129</v>
      </c>
      <c r="O82" s="150">
        <f t="shared" si="16"/>
        <v>35</v>
      </c>
      <c r="P82" s="80">
        <v>638</v>
      </c>
      <c r="Q82" s="89">
        <f t="shared" si="17"/>
        <v>53</v>
      </c>
      <c r="R82" s="151">
        <f t="shared" si="20"/>
        <v>38</v>
      </c>
      <c r="S82" s="80"/>
      <c r="T82" s="89"/>
      <c r="U82" s="135"/>
    </row>
    <row r="83" spans="1:21" ht="13.5" customHeight="1">
      <c r="A83" s="80">
        <v>417.25</v>
      </c>
      <c r="B83" s="89">
        <f t="shared" si="8"/>
        <v>442</v>
      </c>
      <c r="C83" s="147">
        <f t="shared" si="19"/>
        <v>57.25</v>
      </c>
      <c r="D83" s="80">
        <v>456.75</v>
      </c>
      <c r="E83" s="89">
        <f t="shared" si="9"/>
        <v>348</v>
      </c>
      <c r="F83" s="148">
        <f t="shared" si="10"/>
        <v>36.75</v>
      </c>
      <c r="G83" s="80">
        <v>496.25</v>
      </c>
      <c r="H83" s="89">
        <f t="shared" si="11"/>
        <v>264</v>
      </c>
      <c r="I83" s="149">
        <f t="shared" si="21"/>
        <v>16.25</v>
      </c>
      <c r="J83" s="80">
        <v>535.75</v>
      </c>
      <c r="K83" s="89">
        <f t="shared" si="13"/>
        <v>191</v>
      </c>
      <c r="L83" s="149">
        <f t="shared" si="14"/>
        <v>55.75</v>
      </c>
      <c r="M83" s="80">
        <v>576</v>
      </c>
      <c r="N83" s="89">
        <f t="shared" si="15"/>
        <v>127</v>
      </c>
      <c r="O83" s="150">
        <f t="shared" si="16"/>
        <v>36</v>
      </c>
      <c r="P83" s="80">
        <v>639.25</v>
      </c>
      <c r="Q83" s="89">
        <f t="shared" si="17"/>
        <v>52</v>
      </c>
      <c r="R83" s="151">
        <f t="shared" si="20"/>
        <v>39.25</v>
      </c>
      <c r="S83" s="80"/>
      <c r="T83" s="89"/>
      <c r="U83" s="135"/>
    </row>
    <row r="84" spans="1:21" ht="13.5" customHeight="1">
      <c r="A84" s="80">
        <v>418</v>
      </c>
      <c r="B84" s="89">
        <f t="shared" si="8"/>
        <v>441</v>
      </c>
      <c r="C84" s="147">
        <f t="shared" si="19"/>
        <v>58</v>
      </c>
      <c r="D84" s="80">
        <v>457.5</v>
      </c>
      <c r="E84" s="89">
        <f t="shared" si="9"/>
        <v>346</v>
      </c>
      <c r="F84" s="148">
        <f t="shared" si="10"/>
        <v>37.5</v>
      </c>
      <c r="G84" s="80">
        <v>497</v>
      </c>
      <c r="H84" s="89">
        <f t="shared" si="11"/>
        <v>263</v>
      </c>
      <c r="I84" s="149">
        <f t="shared" si="21"/>
        <v>17</v>
      </c>
      <c r="J84" s="80">
        <v>536.5</v>
      </c>
      <c r="K84" s="89">
        <f t="shared" si="13"/>
        <v>189</v>
      </c>
      <c r="L84" s="149">
        <f t="shared" si="14"/>
        <v>56.5</v>
      </c>
      <c r="M84" s="80">
        <v>577</v>
      </c>
      <c r="N84" s="89">
        <f t="shared" si="15"/>
        <v>126</v>
      </c>
      <c r="O84" s="150">
        <f t="shared" si="16"/>
        <v>37</v>
      </c>
      <c r="P84" s="80">
        <v>640.5</v>
      </c>
      <c r="Q84" s="89">
        <f t="shared" si="17"/>
        <v>51</v>
      </c>
      <c r="R84" s="151">
        <f t="shared" si="20"/>
        <v>40.5</v>
      </c>
      <c r="S84" s="80"/>
      <c r="T84" s="89"/>
      <c r="U84" s="135"/>
    </row>
    <row r="85" spans="1:21" ht="13.5" customHeight="1">
      <c r="A85" s="80">
        <v>418.75</v>
      </c>
      <c r="B85" s="89">
        <f t="shared" si="8"/>
        <v>439</v>
      </c>
      <c r="C85" s="147">
        <f t="shared" si="19"/>
        <v>58.75</v>
      </c>
      <c r="D85" s="80">
        <v>458.25</v>
      </c>
      <c r="E85" s="89">
        <f t="shared" si="9"/>
        <v>345</v>
      </c>
      <c r="F85" s="148">
        <f t="shared" si="10"/>
        <v>38.25</v>
      </c>
      <c r="G85" s="80">
        <v>497.75</v>
      </c>
      <c r="H85" s="89">
        <f t="shared" si="11"/>
        <v>261</v>
      </c>
      <c r="I85" s="149">
        <f t="shared" si="21"/>
        <v>17.75</v>
      </c>
      <c r="J85" s="80">
        <v>537.25</v>
      </c>
      <c r="K85" s="89">
        <f t="shared" si="13"/>
        <v>188</v>
      </c>
      <c r="L85" s="149">
        <f t="shared" si="14"/>
        <v>57.25</v>
      </c>
      <c r="M85" s="80">
        <v>578</v>
      </c>
      <c r="N85" s="89">
        <f t="shared" si="15"/>
        <v>125</v>
      </c>
      <c r="O85" s="150">
        <f t="shared" si="16"/>
        <v>38</v>
      </c>
      <c r="P85" s="80">
        <v>641.75</v>
      </c>
      <c r="Q85" s="89">
        <f t="shared" si="17"/>
        <v>50</v>
      </c>
      <c r="R85" s="151">
        <f t="shared" si="20"/>
        <v>41.75</v>
      </c>
      <c r="S85" s="80"/>
      <c r="T85" s="89"/>
      <c r="U85" s="135"/>
    </row>
    <row r="86" spans="1:21" ht="13.5" customHeight="1">
      <c r="A86" s="80">
        <v>419.5</v>
      </c>
      <c r="B86" s="89">
        <f t="shared" si="8"/>
        <v>437</v>
      </c>
      <c r="C86" s="147">
        <f t="shared" si="19"/>
        <v>59.5</v>
      </c>
      <c r="D86" s="80">
        <v>459</v>
      </c>
      <c r="E86" s="89">
        <f t="shared" si="9"/>
        <v>343</v>
      </c>
      <c r="F86" s="148">
        <f t="shared" si="10"/>
        <v>39</v>
      </c>
      <c r="G86" s="80">
        <v>498.5</v>
      </c>
      <c r="H86" s="89">
        <f t="shared" si="11"/>
        <v>260</v>
      </c>
      <c r="I86" s="149">
        <f t="shared" si="21"/>
        <v>18.5</v>
      </c>
      <c r="J86" s="80">
        <v>538</v>
      </c>
      <c r="K86" s="89">
        <f t="shared" si="13"/>
        <v>187</v>
      </c>
      <c r="L86" s="149">
        <f t="shared" si="14"/>
        <v>58</v>
      </c>
      <c r="M86" s="80">
        <v>579</v>
      </c>
      <c r="N86" s="89">
        <f t="shared" si="15"/>
        <v>123</v>
      </c>
      <c r="O86" s="150">
        <f t="shared" si="16"/>
        <v>39</v>
      </c>
      <c r="P86" s="80">
        <v>643</v>
      </c>
      <c r="Q86" s="89">
        <f t="shared" si="17"/>
        <v>49</v>
      </c>
      <c r="R86" s="151">
        <f t="shared" si="20"/>
        <v>43</v>
      </c>
      <c r="S86" s="80"/>
      <c r="T86" s="89"/>
      <c r="U86" s="135"/>
    </row>
    <row r="87" spans="1:21" ht="13.5" customHeight="1">
      <c r="A87" s="80">
        <v>420.25</v>
      </c>
      <c r="B87" s="89">
        <f t="shared" si="8"/>
        <v>435</v>
      </c>
      <c r="C87" s="148">
        <f>SUM(A87)-420</f>
        <v>0.25</v>
      </c>
      <c r="D87" s="80">
        <v>459.75</v>
      </c>
      <c r="E87" s="89">
        <f t="shared" si="9"/>
        <v>341</v>
      </c>
      <c r="F87" s="148">
        <f t="shared" si="10"/>
        <v>39.75</v>
      </c>
      <c r="G87" s="80">
        <v>499.25</v>
      </c>
      <c r="H87" s="89">
        <f t="shared" si="11"/>
        <v>258</v>
      </c>
      <c r="I87" s="149">
        <f t="shared" si="21"/>
        <v>19.25</v>
      </c>
      <c r="J87" s="80">
        <v>538.75</v>
      </c>
      <c r="K87" s="89">
        <f t="shared" si="13"/>
        <v>186</v>
      </c>
      <c r="L87" s="149">
        <f t="shared" si="14"/>
        <v>58.75</v>
      </c>
      <c r="M87" s="80">
        <v>580</v>
      </c>
      <c r="N87" s="89">
        <f t="shared" si="15"/>
        <v>122</v>
      </c>
      <c r="O87" s="150">
        <f t="shared" si="16"/>
        <v>40</v>
      </c>
      <c r="P87" s="80">
        <v>644.25</v>
      </c>
      <c r="Q87" s="89">
        <f t="shared" si="17"/>
        <v>48</v>
      </c>
      <c r="R87" s="151">
        <f t="shared" si="20"/>
        <v>44.25</v>
      </c>
      <c r="S87" s="80"/>
      <c r="T87" s="89"/>
      <c r="U87" s="135"/>
    </row>
    <row r="88" spans="1:21" ht="13.5" customHeight="1">
      <c r="A88" s="80">
        <v>421</v>
      </c>
      <c r="B88" s="89">
        <f t="shared" si="8"/>
        <v>433</v>
      </c>
      <c r="C88" s="148">
        <f aca="true" t="shared" si="22" ref="C88:C106">SUM(A88)-420</f>
        <v>1</v>
      </c>
      <c r="D88" s="80">
        <v>460.5</v>
      </c>
      <c r="E88" s="89">
        <f t="shared" si="9"/>
        <v>340</v>
      </c>
      <c r="F88" s="148">
        <f t="shared" si="10"/>
        <v>40.5</v>
      </c>
      <c r="G88" s="80">
        <v>500</v>
      </c>
      <c r="H88" s="89">
        <f t="shared" si="11"/>
        <v>257</v>
      </c>
      <c r="I88" s="149">
        <f t="shared" si="21"/>
        <v>20</v>
      </c>
      <c r="J88" s="80">
        <v>539.5</v>
      </c>
      <c r="K88" s="89">
        <f t="shared" si="13"/>
        <v>184</v>
      </c>
      <c r="L88" s="149">
        <f t="shared" si="14"/>
        <v>59.5</v>
      </c>
      <c r="M88" s="80">
        <v>581</v>
      </c>
      <c r="N88" s="89">
        <f t="shared" si="15"/>
        <v>120</v>
      </c>
      <c r="O88" s="150">
        <f t="shared" si="16"/>
        <v>41</v>
      </c>
      <c r="P88" s="80">
        <v>645.5</v>
      </c>
      <c r="Q88" s="89">
        <f t="shared" si="17"/>
        <v>46</v>
      </c>
      <c r="R88" s="151">
        <f t="shared" si="20"/>
        <v>45.5</v>
      </c>
      <c r="S88" s="80"/>
      <c r="T88" s="89"/>
      <c r="U88" s="135"/>
    </row>
    <row r="89" spans="1:21" ht="13.5" customHeight="1">
      <c r="A89" s="80">
        <v>421.75</v>
      </c>
      <c r="B89" s="89">
        <f t="shared" si="8"/>
        <v>431</v>
      </c>
      <c r="C89" s="148">
        <f t="shared" si="22"/>
        <v>1.75</v>
      </c>
      <c r="D89" s="80">
        <v>461.25</v>
      </c>
      <c r="E89" s="89">
        <f t="shared" si="9"/>
        <v>338</v>
      </c>
      <c r="F89" s="148">
        <f t="shared" si="10"/>
        <v>41.25</v>
      </c>
      <c r="G89" s="80">
        <v>500.75</v>
      </c>
      <c r="H89" s="89">
        <f t="shared" si="11"/>
        <v>255</v>
      </c>
      <c r="I89" s="149">
        <f t="shared" si="21"/>
        <v>20.75</v>
      </c>
      <c r="J89" s="80">
        <v>540.25</v>
      </c>
      <c r="K89" s="89">
        <f t="shared" si="13"/>
        <v>183</v>
      </c>
      <c r="L89" s="150">
        <f>SUM(J89)-540</f>
        <v>0.25</v>
      </c>
      <c r="M89" s="80">
        <v>582</v>
      </c>
      <c r="N89" s="89">
        <f t="shared" si="15"/>
        <v>119</v>
      </c>
      <c r="O89" s="150">
        <f t="shared" si="16"/>
        <v>42</v>
      </c>
      <c r="P89" s="80">
        <v>646.75</v>
      </c>
      <c r="Q89" s="89">
        <f t="shared" si="17"/>
        <v>45</v>
      </c>
      <c r="R89" s="151">
        <f t="shared" si="20"/>
        <v>46.75</v>
      </c>
      <c r="S89" s="80"/>
      <c r="T89" s="89"/>
      <c r="U89" s="135"/>
    </row>
    <row r="90" spans="1:21" ht="13.5" customHeight="1">
      <c r="A90" s="80">
        <v>422.5</v>
      </c>
      <c r="B90" s="89">
        <f t="shared" si="8"/>
        <v>429</v>
      </c>
      <c r="C90" s="148">
        <f t="shared" si="22"/>
        <v>2.5</v>
      </c>
      <c r="D90" s="80">
        <v>462</v>
      </c>
      <c r="E90" s="89">
        <f t="shared" si="9"/>
        <v>336</v>
      </c>
      <c r="F90" s="148">
        <f t="shared" si="10"/>
        <v>42</v>
      </c>
      <c r="G90" s="80">
        <v>501.5</v>
      </c>
      <c r="H90" s="89">
        <f t="shared" si="11"/>
        <v>254</v>
      </c>
      <c r="I90" s="149">
        <f t="shared" si="21"/>
        <v>21.5</v>
      </c>
      <c r="J90" s="80">
        <v>541</v>
      </c>
      <c r="K90" s="89">
        <f t="shared" si="13"/>
        <v>182</v>
      </c>
      <c r="L90" s="150">
        <f aca="true" t="shared" si="23" ref="L90:L106">SUM(J90)-540</f>
        <v>1</v>
      </c>
      <c r="M90" s="80">
        <v>583</v>
      </c>
      <c r="N90" s="89">
        <f t="shared" si="15"/>
        <v>118</v>
      </c>
      <c r="O90" s="150">
        <f t="shared" si="16"/>
        <v>43</v>
      </c>
      <c r="P90" s="80">
        <v>648</v>
      </c>
      <c r="Q90" s="89">
        <f t="shared" si="17"/>
        <v>44</v>
      </c>
      <c r="R90" s="151">
        <f t="shared" si="20"/>
        <v>48</v>
      </c>
      <c r="S90" s="80"/>
      <c r="T90" s="89"/>
      <c r="U90" s="135"/>
    </row>
    <row r="91" spans="1:21" ht="13.5" customHeight="1">
      <c r="A91" s="80">
        <v>423.25</v>
      </c>
      <c r="B91" s="89">
        <f t="shared" si="8"/>
        <v>427</v>
      </c>
      <c r="C91" s="148">
        <f t="shared" si="22"/>
        <v>3.25</v>
      </c>
      <c r="D91" s="80">
        <v>462.75</v>
      </c>
      <c r="E91" s="89">
        <f t="shared" si="9"/>
        <v>335</v>
      </c>
      <c r="F91" s="148">
        <f t="shared" si="10"/>
        <v>42.75</v>
      </c>
      <c r="G91" s="80">
        <v>502.25</v>
      </c>
      <c r="H91" s="89">
        <f t="shared" si="11"/>
        <v>252</v>
      </c>
      <c r="I91" s="149">
        <f t="shared" si="21"/>
        <v>22.25</v>
      </c>
      <c r="J91" s="80">
        <v>541.75</v>
      </c>
      <c r="K91" s="89">
        <f t="shared" si="13"/>
        <v>181</v>
      </c>
      <c r="L91" s="150">
        <f t="shared" si="23"/>
        <v>1.75</v>
      </c>
      <c r="M91" s="80">
        <v>584</v>
      </c>
      <c r="N91" s="89">
        <f t="shared" si="15"/>
        <v>116</v>
      </c>
      <c r="O91" s="150">
        <f t="shared" si="16"/>
        <v>44</v>
      </c>
      <c r="P91" s="80">
        <v>649.25</v>
      </c>
      <c r="Q91" s="89">
        <f t="shared" si="17"/>
        <v>43</v>
      </c>
      <c r="R91" s="151">
        <f t="shared" si="20"/>
        <v>49.25</v>
      </c>
      <c r="S91" s="80"/>
      <c r="T91" s="89"/>
      <c r="U91" s="135"/>
    </row>
    <row r="92" spans="1:21" ht="13.5" customHeight="1">
      <c r="A92" s="80">
        <v>424</v>
      </c>
      <c r="B92" s="89">
        <f t="shared" si="8"/>
        <v>426</v>
      </c>
      <c r="C92" s="148">
        <f t="shared" si="22"/>
        <v>4</v>
      </c>
      <c r="D92" s="80">
        <v>463.5</v>
      </c>
      <c r="E92" s="89">
        <f t="shared" si="9"/>
        <v>333</v>
      </c>
      <c r="F92" s="148">
        <f t="shared" si="10"/>
        <v>43.5</v>
      </c>
      <c r="G92" s="80">
        <v>503</v>
      </c>
      <c r="H92" s="89">
        <f t="shared" si="11"/>
        <v>251</v>
      </c>
      <c r="I92" s="149">
        <f t="shared" si="21"/>
        <v>23</v>
      </c>
      <c r="J92" s="80">
        <v>542.5</v>
      </c>
      <c r="K92" s="89">
        <f t="shared" si="13"/>
        <v>179</v>
      </c>
      <c r="L92" s="150">
        <f t="shared" si="23"/>
        <v>2.5</v>
      </c>
      <c r="M92" s="80">
        <v>585</v>
      </c>
      <c r="N92" s="89">
        <f t="shared" si="15"/>
        <v>115</v>
      </c>
      <c r="O92" s="150">
        <f t="shared" si="16"/>
        <v>45</v>
      </c>
      <c r="P92" s="80">
        <v>650.5</v>
      </c>
      <c r="Q92" s="89">
        <f t="shared" si="17"/>
        <v>42</v>
      </c>
      <c r="R92" s="151">
        <f t="shared" si="20"/>
        <v>50.5</v>
      </c>
      <c r="S92" s="80"/>
      <c r="T92" s="89"/>
      <c r="U92" s="135"/>
    </row>
    <row r="93" spans="1:21" ht="13.5" customHeight="1">
      <c r="A93" s="80">
        <v>424.75</v>
      </c>
      <c r="B93" s="89">
        <f t="shared" si="8"/>
        <v>424</v>
      </c>
      <c r="C93" s="148">
        <f t="shared" si="22"/>
        <v>4.75</v>
      </c>
      <c r="D93" s="80">
        <v>464.25</v>
      </c>
      <c r="E93" s="89">
        <f t="shared" si="9"/>
        <v>331</v>
      </c>
      <c r="F93" s="148">
        <f t="shared" si="10"/>
        <v>44.25</v>
      </c>
      <c r="G93" s="80">
        <v>503.75</v>
      </c>
      <c r="H93" s="89">
        <f t="shared" si="11"/>
        <v>249</v>
      </c>
      <c r="I93" s="149">
        <f t="shared" si="21"/>
        <v>23.75</v>
      </c>
      <c r="J93" s="80">
        <v>543.25</v>
      </c>
      <c r="K93" s="89">
        <f t="shared" si="13"/>
        <v>178</v>
      </c>
      <c r="L93" s="150">
        <f t="shared" si="23"/>
        <v>3.25</v>
      </c>
      <c r="M93" s="80">
        <v>586</v>
      </c>
      <c r="N93" s="89">
        <f t="shared" si="15"/>
        <v>114</v>
      </c>
      <c r="O93" s="150">
        <f t="shared" si="16"/>
        <v>46</v>
      </c>
      <c r="P93" s="80">
        <v>651.75</v>
      </c>
      <c r="Q93" s="89">
        <f t="shared" si="17"/>
        <v>41</v>
      </c>
      <c r="R93" s="151">
        <f t="shared" si="20"/>
        <v>51.75</v>
      </c>
      <c r="S93" s="80"/>
      <c r="T93" s="89"/>
      <c r="U93" s="135"/>
    </row>
    <row r="94" spans="1:21" ht="13.5" customHeight="1">
      <c r="A94" s="80">
        <v>425.5</v>
      </c>
      <c r="B94" s="89">
        <f t="shared" si="8"/>
        <v>422</v>
      </c>
      <c r="C94" s="148">
        <f t="shared" si="22"/>
        <v>5.5</v>
      </c>
      <c r="D94" s="80">
        <v>465</v>
      </c>
      <c r="E94" s="89">
        <f t="shared" si="9"/>
        <v>330</v>
      </c>
      <c r="F94" s="148">
        <f t="shared" si="10"/>
        <v>45</v>
      </c>
      <c r="G94" s="80">
        <v>504.5</v>
      </c>
      <c r="H94" s="89">
        <f t="shared" si="11"/>
        <v>248</v>
      </c>
      <c r="I94" s="149">
        <f t="shared" si="21"/>
        <v>24.5</v>
      </c>
      <c r="J94" s="80">
        <v>544</v>
      </c>
      <c r="K94" s="89">
        <f t="shared" si="13"/>
        <v>177</v>
      </c>
      <c r="L94" s="150">
        <f t="shared" si="23"/>
        <v>4</v>
      </c>
      <c r="M94" s="80">
        <v>587</v>
      </c>
      <c r="N94" s="89">
        <f t="shared" si="15"/>
        <v>112</v>
      </c>
      <c r="O94" s="150">
        <f t="shared" si="16"/>
        <v>47</v>
      </c>
      <c r="P94" s="80">
        <v>653</v>
      </c>
      <c r="Q94" s="89">
        <f t="shared" si="17"/>
        <v>40</v>
      </c>
      <c r="R94" s="151">
        <f t="shared" si="20"/>
        <v>53</v>
      </c>
      <c r="S94" s="80"/>
      <c r="T94" s="89"/>
      <c r="U94" s="135"/>
    </row>
    <row r="95" spans="1:21" ht="13.5" customHeight="1">
      <c r="A95" s="80">
        <v>426.25</v>
      </c>
      <c r="B95" s="89">
        <f t="shared" si="8"/>
        <v>420</v>
      </c>
      <c r="C95" s="148">
        <f t="shared" si="22"/>
        <v>6.25</v>
      </c>
      <c r="D95" s="80">
        <v>465.75</v>
      </c>
      <c r="E95" s="89">
        <f t="shared" si="9"/>
        <v>328</v>
      </c>
      <c r="F95" s="148">
        <f t="shared" si="10"/>
        <v>45.75</v>
      </c>
      <c r="G95" s="80">
        <v>505.25</v>
      </c>
      <c r="H95" s="89">
        <f t="shared" si="11"/>
        <v>246</v>
      </c>
      <c r="I95" s="149">
        <f t="shared" si="21"/>
        <v>25.25</v>
      </c>
      <c r="J95" s="80">
        <v>544.75</v>
      </c>
      <c r="K95" s="89">
        <f t="shared" si="13"/>
        <v>176</v>
      </c>
      <c r="L95" s="150">
        <f t="shared" si="23"/>
        <v>4.75</v>
      </c>
      <c r="M95" s="80">
        <v>588</v>
      </c>
      <c r="N95" s="89">
        <f t="shared" si="15"/>
        <v>111</v>
      </c>
      <c r="O95" s="150">
        <f t="shared" si="16"/>
        <v>48</v>
      </c>
      <c r="P95" s="80">
        <v>654.25</v>
      </c>
      <c r="Q95" s="89">
        <f t="shared" si="17"/>
        <v>39</v>
      </c>
      <c r="R95" s="151">
        <f t="shared" si="20"/>
        <v>54.25</v>
      </c>
      <c r="S95" s="80"/>
      <c r="T95" s="89"/>
      <c r="U95" s="135"/>
    </row>
    <row r="96" spans="1:21" ht="13.5" customHeight="1">
      <c r="A96" s="80">
        <v>427</v>
      </c>
      <c r="B96" s="89">
        <f t="shared" si="8"/>
        <v>418</v>
      </c>
      <c r="C96" s="148">
        <f t="shared" si="22"/>
        <v>7</v>
      </c>
      <c r="D96" s="80">
        <v>466.5</v>
      </c>
      <c r="E96" s="89">
        <f t="shared" si="9"/>
        <v>326</v>
      </c>
      <c r="F96" s="148">
        <f t="shared" si="10"/>
        <v>46.5</v>
      </c>
      <c r="G96" s="80">
        <v>506</v>
      </c>
      <c r="H96" s="89">
        <f t="shared" si="11"/>
        <v>245</v>
      </c>
      <c r="I96" s="149">
        <f t="shared" si="21"/>
        <v>26</v>
      </c>
      <c r="J96" s="80">
        <v>545.5</v>
      </c>
      <c r="K96" s="89">
        <f t="shared" si="13"/>
        <v>174</v>
      </c>
      <c r="L96" s="150">
        <f t="shared" si="23"/>
        <v>5.5</v>
      </c>
      <c r="M96" s="80">
        <v>589</v>
      </c>
      <c r="N96" s="89">
        <f t="shared" si="15"/>
        <v>110</v>
      </c>
      <c r="O96" s="150">
        <f t="shared" si="16"/>
        <v>49</v>
      </c>
      <c r="P96" s="80">
        <v>655.5</v>
      </c>
      <c r="Q96" s="89">
        <f t="shared" si="17"/>
        <v>38</v>
      </c>
      <c r="R96" s="151">
        <f t="shared" si="20"/>
        <v>55.5</v>
      </c>
      <c r="S96" s="80"/>
      <c r="T96" s="89"/>
      <c r="U96" s="135"/>
    </row>
    <row r="97" spans="1:21" ht="13.5" customHeight="1">
      <c r="A97" s="80">
        <v>427.75</v>
      </c>
      <c r="B97" s="89">
        <f t="shared" si="8"/>
        <v>416</v>
      </c>
      <c r="C97" s="148">
        <f t="shared" si="22"/>
        <v>7.75</v>
      </c>
      <c r="D97" s="80">
        <v>467.25</v>
      </c>
      <c r="E97" s="89">
        <f t="shared" si="9"/>
        <v>325</v>
      </c>
      <c r="F97" s="148">
        <f t="shared" si="10"/>
        <v>47.25</v>
      </c>
      <c r="G97" s="80">
        <v>506.75</v>
      </c>
      <c r="H97" s="89">
        <f t="shared" si="11"/>
        <v>243</v>
      </c>
      <c r="I97" s="149">
        <f t="shared" si="21"/>
        <v>26.75</v>
      </c>
      <c r="J97" s="80">
        <v>546.25</v>
      </c>
      <c r="K97" s="89">
        <f t="shared" si="13"/>
        <v>173</v>
      </c>
      <c r="L97" s="150">
        <f t="shared" si="23"/>
        <v>6.25</v>
      </c>
      <c r="M97" s="80">
        <v>590</v>
      </c>
      <c r="N97" s="89">
        <f t="shared" si="15"/>
        <v>108</v>
      </c>
      <c r="O97" s="150">
        <f t="shared" si="16"/>
        <v>50</v>
      </c>
      <c r="P97" s="80">
        <v>656.75</v>
      </c>
      <c r="Q97" s="89">
        <f t="shared" si="17"/>
        <v>37</v>
      </c>
      <c r="R97" s="151">
        <f t="shared" si="20"/>
        <v>56.75</v>
      </c>
      <c r="S97" s="80"/>
      <c r="T97" s="89"/>
      <c r="U97" s="135"/>
    </row>
    <row r="98" spans="1:21" ht="13.5" customHeight="1">
      <c r="A98" s="80">
        <v>428.5</v>
      </c>
      <c r="B98" s="89">
        <f t="shared" si="8"/>
        <v>414</v>
      </c>
      <c r="C98" s="148">
        <f t="shared" si="22"/>
        <v>8.5</v>
      </c>
      <c r="D98" s="80">
        <v>468</v>
      </c>
      <c r="E98" s="89">
        <f t="shared" si="9"/>
        <v>323</v>
      </c>
      <c r="F98" s="148">
        <f t="shared" si="10"/>
        <v>48</v>
      </c>
      <c r="G98" s="80">
        <v>507.5</v>
      </c>
      <c r="H98" s="89">
        <f t="shared" si="11"/>
        <v>242</v>
      </c>
      <c r="I98" s="149">
        <f t="shared" si="21"/>
        <v>27.5</v>
      </c>
      <c r="J98" s="80">
        <v>547</v>
      </c>
      <c r="K98" s="89">
        <f t="shared" si="13"/>
        <v>172</v>
      </c>
      <c r="L98" s="150">
        <f t="shared" si="23"/>
        <v>7</v>
      </c>
      <c r="M98" s="80">
        <v>591.5</v>
      </c>
      <c r="N98" s="89">
        <f t="shared" si="15"/>
        <v>106</v>
      </c>
      <c r="O98" s="150">
        <f t="shared" si="16"/>
        <v>51.5</v>
      </c>
      <c r="P98" s="80">
        <v>658</v>
      </c>
      <c r="Q98" s="89">
        <f t="shared" si="17"/>
        <v>36</v>
      </c>
      <c r="R98" s="151">
        <f t="shared" si="20"/>
        <v>58</v>
      </c>
      <c r="S98" s="80"/>
      <c r="T98" s="89"/>
      <c r="U98" s="135"/>
    </row>
    <row r="99" spans="1:21" ht="13.5" customHeight="1">
      <c r="A99" s="80">
        <v>429.25</v>
      </c>
      <c r="B99" s="89">
        <f t="shared" si="8"/>
        <v>413</v>
      </c>
      <c r="C99" s="148">
        <f t="shared" si="22"/>
        <v>9.25</v>
      </c>
      <c r="D99" s="80">
        <v>468.75</v>
      </c>
      <c r="E99" s="89">
        <f t="shared" si="9"/>
        <v>321</v>
      </c>
      <c r="F99" s="148">
        <f t="shared" si="10"/>
        <v>48.75</v>
      </c>
      <c r="G99" s="80">
        <v>508.25</v>
      </c>
      <c r="H99" s="89">
        <f t="shared" si="11"/>
        <v>241</v>
      </c>
      <c r="I99" s="149">
        <f t="shared" si="21"/>
        <v>28.25</v>
      </c>
      <c r="J99" s="80">
        <v>547.75</v>
      </c>
      <c r="K99" s="89">
        <f t="shared" si="13"/>
        <v>171</v>
      </c>
      <c r="L99" s="150">
        <f t="shared" si="23"/>
        <v>7.75</v>
      </c>
      <c r="M99" s="80">
        <v>592.75</v>
      </c>
      <c r="N99" s="89">
        <f t="shared" si="15"/>
        <v>105</v>
      </c>
      <c r="O99" s="150">
        <f t="shared" si="16"/>
        <v>52.75</v>
      </c>
      <c r="P99" s="80">
        <v>659.25</v>
      </c>
      <c r="Q99" s="89">
        <f t="shared" si="17"/>
        <v>35</v>
      </c>
      <c r="R99" s="151">
        <f t="shared" si="20"/>
        <v>59.25</v>
      </c>
      <c r="S99" s="80"/>
      <c r="T99" s="89"/>
      <c r="U99" s="135"/>
    </row>
    <row r="100" spans="1:21" ht="13.5" customHeight="1">
      <c r="A100" s="80">
        <v>430</v>
      </c>
      <c r="B100" s="89">
        <f t="shared" si="8"/>
        <v>411</v>
      </c>
      <c r="C100" s="148">
        <f t="shared" si="22"/>
        <v>10</v>
      </c>
      <c r="D100" s="80">
        <v>469.5</v>
      </c>
      <c r="E100" s="89">
        <f t="shared" si="9"/>
        <v>320</v>
      </c>
      <c r="F100" s="148">
        <f t="shared" si="10"/>
        <v>49.5</v>
      </c>
      <c r="G100" s="80">
        <v>509</v>
      </c>
      <c r="H100" s="89">
        <f t="shared" si="11"/>
        <v>239</v>
      </c>
      <c r="I100" s="149">
        <f t="shared" si="21"/>
        <v>29</v>
      </c>
      <c r="J100" s="80">
        <v>548.5</v>
      </c>
      <c r="K100" s="89">
        <f t="shared" si="13"/>
        <v>169</v>
      </c>
      <c r="L100" s="150">
        <f t="shared" si="23"/>
        <v>8.5</v>
      </c>
      <c r="M100" s="80">
        <v>594</v>
      </c>
      <c r="N100" s="89">
        <f t="shared" si="15"/>
        <v>103</v>
      </c>
      <c r="O100" s="150">
        <f t="shared" si="16"/>
        <v>54</v>
      </c>
      <c r="P100" s="80">
        <v>660.5</v>
      </c>
      <c r="Q100" s="89">
        <f t="shared" si="17"/>
        <v>34</v>
      </c>
      <c r="R100" s="152">
        <f>SUM(P100)-660</f>
        <v>0.5</v>
      </c>
      <c r="S100" s="80"/>
      <c r="T100" s="89"/>
      <c r="U100" s="135"/>
    </row>
    <row r="101" spans="1:21" ht="13.5" customHeight="1">
      <c r="A101" s="80">
        <v>430.75</v>
      </c>
      <c r="B101" s="89">
        <f t="shared" si="8"/>
        <v>409</v>
      </c>
      <c r="C101" s="148">
        <f t="shared" si="22"/>
        <v>10.75</v>
      </c>
      <c r="D101" s="80">
        <v>470.25</v>
      </c>
      <c r="E101" s="89">
        <f t="shared" si="9"/>
        <v>318</v>
      </c>
      <c r="F101" s="148">
        <f t="shared" si="10"/>
        <v>50.25</v>
      </c>
      <c r="G101" s="80">
        <v>509.75</v>
      </c>
      <c r="H101" s="89">
        <f t="shared" si="11"/>
        <v>238</v>
      </c>
      <c r="I101" s="149">
        <f t="shared" si="21"/>
        <v>29.75</v>
      </c>
      <c r="J101" s="80">
        <v>549.25</v>
      </c>
      <c r="K101" s="89">
        <f t="shared" si="13"/>
        <v>168</v>
      </c>
      <c r="L101" s="150">
        <f t="shared" si="23"/>
        <v>9.25</v>
      </c>
      <c r="M101" s="80">
        <v>595.25</v>
      </c>
      <c r="N101" s="89">
        <f t="shared" si="15"/>
        <v>101</v>
      </c>
      <c r="O101" s="150">
        <f t="shared" si="16"/>
        <v>55.25</v>
      </c>
      <c r="P101" s="80">
        <v>661.75</v>
      </c>
      <c r="Q101" s="89">
        <f t="shared" si="17"/>
        <v>33</v>
      </c>
      <c r="R101" s="152">
        <f aca="true" t="shared" si="24" ref="R101:R106">SUM(P101)-660</f>
        <v>1.75</v>
      </c>
      <c r="S101" s="80"/>
      <c r="T101" s="89"/>
      <c r="U101" s="135"/>
    </row>
    <row r="102" spans="1:21" ht="13.5" customHeight="1">
      <c r="A102" s="80">
        <v>431.5</v>
      </c>
      <c r="B102" s="89">
        <f t="shared" si="8"/>
        <v>407</v>
      </c>
      <c r="C102" s="148">
        <f t="shared" si="22"/>
        <v>11.5</v>
      </c>
      <c r="D102" s="80">
        <v>471</v>
      </c>
      <c r="E102" s="89">
        <f t="shared" si="9"/>
        <v>316</v>
      </c>
      <c r="F102" s="148">
        <f t="shared" si="10"/>
        <v>51</v>
      </c>
      <c r="G102" s="80">
        <v>510.5</v>
      </c>
      <c r="H102" s="89">
        <f t="shared" si="11"/>
        <v>236</v>
      </c>
      <c r="I102" s="149">
        <f t="shared" si="21"/>
        <v>30.5</v>
      </c>
      <c r="J102" s="80">
        <v>550</v>
      </c>
      <c r="K102" s="89">
        <f t="shared" si="13"/>
        <v>167</v>
      </c>
      <c r="L102" s="150">
        <f t="shared" si="23"/>
        <v>10</v>
      </c>
      <c r="M102" s="80">
        <v>596.5</v>
      </c>
      <c r="N102" s="89">
        <f t="shared" si="15"/>
        <v>100</v>
      </c>
      <c r="O102" s="150">
        <f t="shared" si="16"/>
        <v>56.5</v>
      </c>
      <c r="P102" s="80">
        <v>663</v>
      </c>
      <c r="Q102" s="89">
        <f t="shared" si="17"/>
        <v>32</v>
      </c>
      <c r="R102" s="152">
        <f t="shared" si="24"/>
        <v>3</v>
      </c>
      <c r="S102" s="80"/>
      <c r="T102" s="89"/>
      <c r="U102" s="135"/>
    </row>
    <row r="103" spans="1:21" ht="13.5" customHeight="1">
      <c r="A103" s="80">
        <v>432.25</v>
      </c>
      <c r="B103" s="89">
        <f t="shared" si="8"/>
        <v>405</v>
      </c>
      <c r="C103" s="148">
        <f t="shared" si="22"/>
        <v>12.25</v>
      </c>
      <c r="D103" s="80">
        <v>471.75</v>
      </c>
      <c r="E103" s="89">
        <f t="shared" si="9"/>
        <v>315</v>
      </c>
      <c r="F103" s="148">
        <f t="shared" si="10"/>
        <v>51.75</v>
      </c>
      <c r="G103" s="80">
        <v>511.25</v>
      </c>
      <c r="H103" s="89">
        <f t="shared" si="11"/>
        <v>235</v>
      </c>
      <c r="I103" s="149">
        <f t="shared" si="21"/>
        <v>31.25</v>
      </c>
      <c r="J103" s="80">
        <v>550.75</v>
      </c>
      <c r="K103" s="89">
        <f t="shared" si="13"/>
        <v>166</v>
      </c>
      <c r="L103" s="150">
        <f t="shared" si="23"/>
        <v>10.75</v>
      </c>
      <c r="M103" s="80">
        <v>597.75</v>
      </c>
      <c r="N103" s="89">
        <f t="shared" si="15"/>
        <v>98</v>
      </c>
      <c r="O103" s="150">
        <f t="shared" si="16"/>
        <v>57.75</v>
      </c>
      <c r="P103" s="80">
        <v>664.25</v>
      </c>
      <c r="Q103" s="89">
        <f t="shared" si="17"/>
        <v>31</v>
      </c>
      <c r="R103" s="152">
        <f t="shared" si="24"/>
        <v>4.25</v>
      </c>
      <c r="S103" s="80"/>
      <c r="T103" s="89"/>
      <c r="U103" s="135"/>
    </row>
    <row r="104" spans="1:21" ht="13.5" customHeight="1">
      <c r="A104" s="80">
        <v>433</v>
      </c>
      <c r="B104" s="89">
        <f t="shared" si="8"/>
        <v>404</v>
      </c>
      <c r="C104" s="148">
        <f t="shared" si="22"/>
        <v>13</v>
      </c>
      <c r="D104" s="80">
        <v>472.5</v>
      </c>
      <c r="E104" s="89">
        <f t="shared" si="9"/>
        <v>313</v>
      </c>
      <c r="F104" s="148">
        <f t="shared" si="10"/>
        <v>52.5</v>
      </c>
      <c r="G104" s="80">
        <v>512</v>
      </c>
      <c r="H104" s="89">
        <f t="shared" si="11"/>
        <v>233</v>
      </c>
      <c r="I104" s="149">
        <f t="shared" si="21"/>
        <v>32</v>
      </c>
      <c r="J104" s="80">
        <v>551.5</v>
      </c>
      <c r="K104" s="89">
        <f t="shared" si="13"/>
        <v>165</v>
      </c>
      <c r="L104" s="150">
        <f t="shared" si="23"/>
        <v>11.5</v>
      </c>
      <c r="M104" s="80">
        <v>599</v>
      </c>
      <c r="N104" s="89">
        <f t="shared" si="15"/>
        <v>97</v>
      </c>
      <c r="O104" s="150">
        <f t="shared" si="16"/>
        <v>59</v>
      </c>
      <c r="P104" s="80">
        <v>665.5</v>
      </c>
      <c r="Q104" s="89">
        <f t="shared" si="17"/>
        <v>30</v>
      </c>
      <c r="R104" s="152">
        <f t="shared" si="24"/>
        <v>5.5</v>
      </c>
      <c r="S104" s="80"/>
      <c r="T104" s="89"/>
      <c r="U104" s="135"/>
    </row>
    <row r="105" spans="1:21" ht="13.5" customHeight="1">
      <c r="A105" s="80">
        <v>433.75</v>
      </c>
      <c r="B105" s="89">
        <f t="shared" si="8"/>
        <v>402</v>
      </c>
      <c r="C105" s="148">
        <f t="shared" si="22"/>
        <v>13.75</v>
      </c>
      <c r="D105" s="80">
        <v>473.25</v>
      </c>
      <c r="E105" s="89">
        <f t="shared" si="9"/>
        <v>312</v>
      </c>
      <c r="F105" s="148">
        <f t="shared" si="10"/>
        <v>53.25</v>
      </c>
      <c r="G105" s="80">
        <v>512.75</v>
      </c>
      <c r="H105" s="89">
        <f t="shared" si="11"/>
        <v>232</v>
      </c>
      <c r="I105" s="149">
        <f t="shared" si="21"/>
        <v>32.75</v>
      </c>
      <c r="J105" s="80">
        <v>552.25</v>
      </c>
      <c r="K105" s="89">
        <f t="shared" si="13"/>
        <v>163</v>
      </c>
      <c r="L105" s="150">
        <f t="shared" si="23"/>
        <v>12.25</v>
      </c>
      <c r="M105" s="80">
        <v>600.25</v>
      </c>
      <c r="N105" s="89">
        <f t="shared" si="15"/>
        <v>95</v>
      </c>
      <c r="O105" s="151">
        <f>SUM(M105)-600</f>
        <v>0.25</v>
      </c>
      <c r="P105" s="80">
        <v>666.75</v>
      </c>
      <c r="Q105" s="89">
        <f t="shared" si="17"/>
        <v>29</v>
      </c>
      <c r="R105" s="152">
        <f t="shared" si="24"/>
        <v>6.75</v>
      </c>
      <c r="S105" s="80"/>
      <c r="T105" s="89"/>
      <c r="U105" s="135"/>
    </row>
    <row r="106" spans="1:21" ht="13.5" customHeight="1">
      <c r="A106" s="80">
        <v>434.5</v>
      </c>
      <c r="B106" s="89">
        <f t="shared" si="8"/>
        <v>400</v>
      </c>
      <c r="C106" s="148">
        <f t="shared" si="22"/>
        <v>14.5</v>
      </c>
      <c r="D106" s="80">
        <v>474</v>
      </c>
      <c r="E106" s="89">
        <f t="shared" si="9"/>
        <v>310</v>
      </c>
      <c r="F106" s="148">
        <f t="shared" si="10"/>
        <v>54</v>
      </c>
      <c r="G106" s="80">
        <v>513.5</v>
      </c>
      <c r="H106" s="89">
        <f t="shared" si="11"/>
        <v>231</v>
      </c>
      <c r="I106" s="149">
        <f t="shared" si="21"/>
        <v>33.5</v>
      </c>
      <c r="J106" s="80">
        <v>553</v>
      </c>
      <c r="K106" s="89">
        <f t="shared" si="13"/>
        <v>162</v>
      </c>
      <c r="L106" s="150">
        <f t="shared" si="23"/>
        <v>13</v>
      </c>
      <c r="M106" s="80">
        <v>601.5</v>
      </c>
      <c r="N106" s="89">
        <f t="shared" si="15"/>
        <v>94</v>
      </c>
      <c r="O106" s="151">
        <f>SUM(M106)-600</f>
        <v>1.5</v>
      </c>
      <c r="P106" s="80">
        <v>668</v>
      </c>
      <c r="Q106" s="89">
        <f t="shared" si="17"/>
        <v>28</v>
      </c>
      <c r="R106" s="152">
        <f t="shared" si="24"/>
        <v>8</v>
      </c>
      <c r="S106" s="80"/>
      <c r="T106" s="89"/>
      <c r="U106" s="135"/>
    </row>
  </sheetData>
  <mergeCells count="2">
    <mergeCell ref="B1:U1"/>
    <mergeCell ref="B52:U52"/>
  </mergeCells>
  <printOptions horizontalCentered="1"/>
  <pageMargins left="0.75" right="0.75" top="1" bottom="1" header="0.5" footer="0.5"/>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sheetPr>
    <tabColor indexed="11"/>
  </sheetPr>
  <dimension ref="A1:U260"/>
  <sheetViews>
    <sheetView showGridLines="0" workbookViewId="0" topLeftCell="B1">
      <selection activeCell="T114" sqref="T114:T166"/>
    </sheetView>
  </sheetViews>
  <sheetFormatPr defaultColWidth="8.796875" defaultRowHeight="15" customHeight="1"/>
  <cols>
    <col min="1" max="1" width="6.69921875" style="68" hidden="1" customWidth="1"/>
    <col min="2" max="2" width="6.3984375" style="78" customWidth="1"/>
    <col min="3" max="3" width="6.69921875" style="68" customWidth="1"/>
    <col min="4" max="4" width="6.5" style="69" hidden="1" customWidth="1"/>
    <col min="5" max="5" width="6.3984375" style="68" customWidth="1"/>
    <col min="6" max="6" width="6.59765625" style="69" customWidth="1"/>
    <col min="7" max="7" width="6.09765625" style="68" hidden="1" customWidth="1"/>
    <col min="8" max="8" width="6.3984375" style="69" customWidth="1"/>
    <col min="9" max="9" width="6.59765625" style="68" customWidth="1"/>
    <col min="10" max="10" width="5.69921875" style="69" hidden="1" customWidth="1"/>
    <col min="11" max="11" width="6.3984375" style="68" customWidth="1"/>
    <col min="12" max="12" width="6.69921875" style="69" customWidth="1"/>
    <col min="13" max="13" width="5.59765625" style="68" hidden="1" customWidth="1"/>
    <col min="14" max="14" width="6.3984375" style="69" customWidth="1"/>
    <col min="15" max="15" width="6.69921875" style="69" customWidth="1"/>
    <col min="16" max="16" width="6" style="69" hidden="1" customWidth="1"/>
    <col min="17" max="17" width="6.3984375" style="69" customWidth="1"/>
    <col min="18" max="18" width="6.69921875" style="69" customWidth="1"/>
    <col min="19" max="19" width="5.8984375" style="69" hidden="1" customWidth="1"/>
    <col min="20" max="21" width="6.69921875" style="69" customWidth="1"/>
    <col min="22" max="16384" width="6.69921875" style="84" customWidth="1"/>
  </cols>
  <sheetData>
    <row r="1" spans="1:21" ht="24.75" customHeight="1">
      <c r="A1" s="64" t="s">
        <v>20</v>
      </c>
      <c r="B1" s="24" t="s">
        <v>25</v>
      </c>
      <c r="C1" s="18"/>
      <c r="D1" s="19"/>
      <c r="E1" s="20"/>
      <c r="F1" s="20"/>
      <c r="G1" s="20"/>
      <c r="H1" s="20"/>
      <c r="I1" s="20"/>
      <c r="J1" s="20"/>
      <c r="K1" s="20"/>
      <c r="L1" s="21"/>
      <c r="M1" s="21"/>
      <c r="N1" s="21"/>
      <c r="O1" s="21"/>
      <c r="P1" s="21"/>
      <c r="Q1" s="21"/>
      <c r="R1" s="21"/>
      <c r="S1" s="21"/>
      <c r="T1" s="21"/>
      <c r="U1" s="22"/>
    </row>
    <row r="2" spans="1:21" ht="19.5" customHeight="1">
      <c r="A2" s="77" t="s">
        <v>15</v>
      </c>
      <c r="B2" s="70" t="s">
        <v>9</v>
      </c>
      <c r="C2" s="85" t="s">
        <v>10</v>
      </c>
      <c r="D2" s="86"/>
      <c r="E2" s="70" t="s">
        <v>9</v>
      </c>
      <c r="F2" s="85" t="s">
        <v>10</v>
      </c>
      <c r="G2" s="87"/>
      <c r="H2" s="70" t="s">
        <v>9</v>
      </c>
      <c r="I2" s="85" t="s">
        <v>10</v>
      </c>
      <c r="J2" s="87"/>
      <c r="K2" s="70" t="s">
        <v>9</v>
      </c>
      <c r="L2" s="85" t="s">
        <v>10</v>
      </c>
      <c r="M2" s="88"/>
      <c r="N2" s="70" t="s">
        <v>9</v>
      </c>
      <c r="O2" s="85" t="s">
        <v>10</v>
      </c>
      <c r="P2" s="88"/>
      <c r="Q2" s="70" t="s">
        <v>9</v>
      </c>
      <c r="R2" s="85" t="s">
        <v>10</v>
      </c>
      <c r="S2" s="88"/>
      <c r="T2" s="70" t="s">
        <v>9</v>
      </c>
      <c r="U2" s="85" t="s">
        <v>10</v>
      </c>
    </row>
    <row r="3" spans="1:21" ht="13.5" customHeight="1">
      <c r="A3" s="80">
        <v>86.2</v>
      </c>
      <c r="B3" s="89">
        <f>TRUNC((200-A3)^1.89*0.0651,0)</f>
        <v>500</v>
      </c>
      <c r="C3" s="90">
        <f aca="true" t="shared" si="0" ref="C3:C34">SUM(A3)-60</f>
        <v>26.200000000000003</v>
      </c>
      <c r="D3" s="91">
        <v>94.2</v>
      </c>
      <c r="E3" s="89">
        <f aca="true" t="shared" si="1" ref="E3:E55">TRUNC((200-D3)^1.89*0.0651,0)</f>
        <v>436</v>
      </c>
      <c r="F3" s="90">
        <f aca="true" t="shared" si="2" ref="F3:F34">SUM(D3)-60</f>
        <v>34.2</v>
      </c>
      <c r="G3" s="91">
        <v>104.8</v>
      </c>
      <c r="H3" s="89">
        <f aca="true" t="shared" si="3" ref="H3:H55">TRUNC((200-G3)^1.89*0.0651,0)</f>
        <v>357</v>
      </c>
      <c r="I3" s="90">
        <f aca="true" t="shared" si="4" ref="I3:I34">SUM(G3)-60</f>
        <v>44.8</v>
      </c>
      <c r="J3" s="91">
        <v>115.4</v>
      </c>
      <c r="K3" s="89">
        <f aca="true" t="shared" si="5" ref="K3:K55">TRUNC((200-J3)^1.89*0.0651,0)</f>
        <v>285</v>
      </c>
      <c r="L3" s="90">
        <f aca="true" t="shared" si="6" ref="L3:L25">SUM(J3)-60</f>
        <v>55.400000000000006</v>
      </c>
      <c r="M3" s="91">
        <v>126</v>
      </c>
      <c r="N3" s="89">
        <f aca="true" t="shared" si="7" ref="N3:N55">TRUNC((200-M3)^1.89*0.0651,0)</f>
        <v>222</v>
      </c>
      <c r="O3" s="92">
        <f aca="true" t="shared" si="8" ref="O3:O34">SUM(M3)-120</f>
        <v>6</v>
      </c>
      <c r="P3" s="91">
        <v>139.3</v>
      </c>
      <c r="Q3" s="89">
        <f aca="true" t="shared" si="9" ref="Q3:Q55">TRUNC((200-P3)^1.89*0.0651,0)</f>
        <v>152</v>
      </c>
      <c r="R3" s="92">
        <f aca="true" t="shared" si="10" ref="R3:R18">SUM(P3)-120</f>
        <v>19.30000000000001</v>
      </c>
      <c r="S3" s="91">
        <v>154.2</v>
      </c>
      <c r="T3" s="89">
        <f aca="true" t="shared" si="11" ref="T3:T55">TRUNC((200-S3)^1.89*0.0651,0)</f>
        <v>89</v>
      </c>
      <c r="U3" s="92">
        <f aca="true" t="shared" si="12" ref="U3:U18">SUM(S3)-120</f>
        <v>34.19999999999999</v>
      </c>
    </row>
    <row r="4" spans="1:21" ht="13.5" customHeight="1">
      <c r="A4" s="80">
        <v>86.35</v>
      </c>
      <c r="B4" s="89">
        <f aca="true" t="shared" si="13" ref="B4:B55">TRUNC((200-A4)^1.89*0.0651,0)</f>
        <v>499</v>
      </c>
      <c r="C4" s="90">
        <f t="shared" si="0"/>
        <v>26.349999999999994</v>
      </c>
      <c r="D4" s="91">
        <v>94.4</v>
      </c>
      <c r="E4" s="89">
        <f t="shared" si="1"/>
        <v>434</v>
      </c>
      <c r="F4" s="90">
        <f t="shared" si="2"/>
        <v>34.400000000000006</v>
      </c>
      <c r="G4" s="91">
        <v>105</v>
      </c>
      <c r="H4" s="89">
        <f t="shared" si="3"/>
        <v>356</v>
      </c>
      <c r="I4" s="90">
        <f t="shared" si="4"/>
        <v>45</v>
      </c>
      <c r="J4" s="91">
        <v>115.6</v>
      </c>
      <c r="K4" s="89">
        <f t="shared" si="5"/>
        <v>284</v>
      </c>
      <c r="L4" s="90">
        <f t="shared" si="6"/>
        <v>55.599999999999994</v>
      </c>
      <c r="M4" s="91">
        <v>126.25</v>
      </c>
      <c r="N4" s="89">
        <f t="shared" si="7"/>
        <v>220</v>
      </c>
      <c r="O4" s="92">
        <f t="shared" si="8"/>
        <v>6.25</v>
      </c>
      <c r="P4" s="91">
        <v>139.58</v>
      </c>
      <c r="Q4" s="89">
        <f t="shared" si="9"/>
        <v>151</v>
      </c>
      <c r="R4" s="92">
        <f t="shared" si="10"/>
        <v>19.580000000000013</v>
      </c>
      <c r="S4" s="91">
        <v>154.7</v>
      </c>
      <c r="T4" s="89">
        <f t="shared" si="11"/>
        <v>87</v>
      </c>
      <c r="U4" s="92">
        <f t="shared" si="12"/>
        <v>34.69999999999999</v>
      </c>
    </row>
    <row r="5" spans="1:21" ht="13.5" customHeight="1">
      <c r="A5" s="80">
        <v>86.5</v>
      </c>
      <c r="B5" s="89">
        <f t="shared" si="13"/>
        <v>498</v>
      </c>
      <c r="C5" s="90">
        <f t="shared" si="0"/>
        <v>26.5</v>
      </c>
      <c r="D5" s="91">
        <v>94.6</v>
      </c>
      <c r="E5" s="89">
        <f t="shared" si="1"/>
        <v>433</v>
      </c>
      <c r="F5" s="90">
        <f t="shared" si="2"/>
        <v>34.599999999999994</v>
      </c>
      <c r="G5" s="91">
        <v>105.2</v>
      </c>
      <c r="H5" s="89">
        <f t="shared" si="3"/>
        <v>354</v>
      </c>
      <c r="I5" s="90">
        <f t="shared" si="4"/>
        <v>45.2</v>
      </c>
      <c r="J5" s="91">
        <v>115.8</v>
      </c>
      <c r="K5" s="89">
        <f t="shared" si="5"/>
        <v>283</v>
      </c>
      <c r="L5" s="90">
        <f t="shared" si="6"/>
        <v>55.8</v>
      </c>
      <c r="M5" s="91">
        <v>126.5</v>
      </c>
      <c r="N5" s="89">
        <f t="shared" si="7"/>
        <v>219</v>
      </c>
      <c r="O5" s="92">
        <f t="shared" si="8"/>
        <v>6.5</v>
      </c>
      <c r="P5" s="91">
        <v>139.86</v>
      </c>
      <c r="Q5" s="89">
        <f t="shared" si="9"/>
        <v>150</v>
      </c>
      <c r="R5" s="92">
        <f t="shared" si="10"/>
        <v>19.860000000000014</v>
      </c>
      <c r="S5" s="91">
        <v>155.2</v>
      </c>
      <c r="T5" s="89">
        <f t="shared" si="11"/>
        <v>85</v>
      </c>
      <c r="U5" s="92">
        <f t="shared" si="12"/>
        <v>35.19999999999999</v>
      </c>
    </row>
    <row r="6" spans="1:21" ht="13.5" customHeight="1">
      <c r="A6" s="80">
        <v>86.65</v>
      </c>
      <c r="B6" s="89">
        <f t="shared" si="13"/>
        <v>497</v>
      </c>
      <c r="C6" s="90">
        <f t="shared" si="0"/>
        <v>26.650000000000006</v>
      </c>
      <c r="D6" s="91">
        <v>94.8</v>
      </c>
      <c r="E6" s="89">
        <f t="shared" si="1"/>
        <v>431</v>
      </c>
      <c r="F6" s="90">
        <f t="shared" si="2"/>
        <v>34.8</v>
      </c>
      <c r="G6" s="91">
        <v>105.4</v>
      </c>
      <c r="H6" s="89">
        <f t="shared" si="3"/>
        <v>353</v>
      </c>
      <c r="I6" s="90">
        <f t="shared" si="4"/>
        <v>45.400000000000006</v>
      </c>
      <c r="J6" s="91">
        <v>116</v>
      </c>
      <c r="K6" s="89">
        <f t="shared" si="5"/>
        <v>282</v>
      </c>
      <c r="L6" s="90">
        <f t="shared" si="6"/>
        <v>56</v>
      </c>
      <c r="M6" s="91">
        <v>126.75</v>
      </c>
      <c r="N6" s="89">
        <f t="shared" si="7"/>
        <v>217</v>
      </c>
      <c r="O6" s="92">
        <f t="shared" si="8"/>
        <v>6.75</v>
      </c>
      <c r="P6" s="91">
        <v>140.14</v>
      </c>
      <c r="Q6" s="89">
        <f t="shared" si="9"/>
        <v>148</v>
      </c>
      <c r="R6" s="92">
        <f t="shared" si="10"/>
        <v>20.139999999999986</v>
      </c>
      <c r="S6" s="91">
        <v>155.7</v>
      </c>
      <c r="T6" s="89">
        <f t="shared" si="11"/>
        <v>84</v>
      </c>
      <c r="U6" s="92">
        <f t="shared" si="12"/>
        <v>35.69999999999999</v>
      </c>
    </row>
    <row r="7" spans="1:21" ht="13.5" customHeight="1">
      <c r="A7" s="80">
        <v>86.8</v>
      </c>
      <c r="B7" s="89">
        <f t="shared" si="13"/>
        <v>495</v>
      </c>
      <c r="C7" s="90">
        <f t="shared" si="0"/>
        <v>26.799999999999997</v>
      </c>
      <c r="D7" s="91">
        <v>95</v>
      </c>
      <c r="E7" s="89">
        <f t="shared" si="1"/>
        <v>430</v>
      </c>
      <c r="F7" s="90">
        <f t="shared" si="2"/>
        <v>35</v>
      </c>
      <c r="G7" s="91">
        <v>105.6</v>
      </c>
      <c r="H7" s="89">
        <f t="shared" si="3"/>
        <v>351</v>
      </c>
      <c r="I7" s="90">
        <f t="shared" si="4"/>
        <v>45.599999999999994</v>
      </c>
      <c r="J7" s="91">
        <v>116.2</v>
      </c>
      <c r="K7" s="89">
        <f t="shared" si="5"/>
        <v>280</v>
      </c>
      <c r="L7" s="90">
        <f t="shared" si="6"/>
        <v>56.2</v>
      </c>
      <c r="M7" s="91">
        <v>127</v>
      </c>
      <c r="N7" s="89">
        <f t="shared" si="7"/>
        <v>216</v>
      </c>
      <c r="O7" s="92">
        <f t="shared" si="8"/>
        <v>7</v>
      </c>
      <c r="P7" s="91">
        <v>140.42</v>
      </c>
      <c r="Q7" s="89">
        <f t="shared" si="9"/>
        <v>147</v>
      </c>
      <c r="R7" s="92">
        <f t="shared" si="10"/>
        <v>20.419999999999987</v>
      </c>
      <c r="S7" s="91">
        <v>156.2</v>
      </c>
      <c r="T7" s="89">
        <f t="shared" si="11"/>
        <v>82</v>
      </c>
      <c r="U7" s="92">
        <f t="shared" si="12"/>
        <v>36.19999999999999</v>
      </c>
    </row>
    <row r="8" spans="1:21" ht="13.5" customHeight="1">
      <c r="A8" s="80">
        <v>86.95</v>
      </c>
      <c r="B8" s="89">
        <f t="shared" si="13"/>
        <v>494</v>
      </c>
      <c r="C8" s="90">
        <f t="shared" si="0"/>
        <v>26.950000000000003</v>
      </c>
      <c r="D8" s="91">
        <v>95.2</v>
      </c>
      <c r="E8" s="89">
        <f t="shared" si="1"/>
        <v>428</v>
      </c>
      <c r="F8" s="90">
        <f t="shared" si="2"/>
        <v>35.2</v>
      </c>
      <c r="G8" s="91">
        <v>105.8</v>
      </c>
      <c r="H8" s="89">
        <f t="shared" si="3"/>
        <v>350</v>
      </c>
      <c r="I8" s="90">
        <f t="shared" si="4"/>
        <v>45.8</v>
      </c>
      <c r="J8" s="91">
        <v>116.4</v>
      </c>
      <c r="K8" s="89">
        <f t="shared" si="5"/>
        <v>279</v>
      </c>
      <c r="L8" s="90">
        <f t="shared" si="6"/>
        <v>56.400000000000006</v>
      </c>
      <c r="M8" s="91">
        <v>127.25</v>
      </c>
      <c r="N8" s="89">
        <f t="shared" si="7"/>
        <v>215</v>
      </c>
      <c r="O8" s="92">
        <f t="shared" si="8"/>
        <v>7.25</v>
      </c>
      <c r="P8" s="91">
        <v>140.7</v>
      </c>
      <c r="Q8" s="89">
        <f t="shared" si="9"/>
        <v>146</v>
      </c>
      <c r="R8" s="92">
        <f t="shared" si="10"/>
        <v>20.69999999999999</v>
      </c>
      <c r="S8" s="91">
        <v>156.7</v>
      </c>
      <c r="T8" s="89">
        <f t="shared" si="11"/>
        <v>80</v>
      </c>
      <c r="U8" s="92">
        <f t="shared" si="12"/>
        <v>36.69999999999999</v>
      </c>
    </row>
    <row r="9" spans="1:21" ht="13.5" customHeight="1">
      <c r="A9" s="80">
        <v>87.1</v>
      </c>
      <c r="B9" s="89">
        <f t="shared" si="13"/>
        <v>493</v>
      </c>
      <c r="C9" s="90">
        <f t="shared" si="0"/>
        <v>27.099999999999994</v>
      </c>
      <c r="D9" s="91">
        <v>95.4</v>
      </c>
      <c r="E9" s="89">
        <f t="shared" si="1"/>
        <v>427</v>
      </c>
      <c r="F9" s="90">
        <f t="shared" si="2"/>
        <v>35.400000000000006</v>
      </c>
      <c r="G9" s="91">
        <v>106</v>
      </c>
      <c r="H9" s="89">
        <f t="shared" si="3"/>
        <v>348</v>
      </c>
      <c r="I9" s="90">
        <f t="shared" si="4"/>
        <v>46</v>
      </c>
      <c r="J9" s="91">
        <v>116.6</v>
      </c>
      <c r="K9" s="89">
        <f t="shared" si="5"/>
        <v>278</v>
      </c>
      <c r="L9" s="90">
        <f t="shared" si="6"/>
        <v>56.599999999999994</v>
      </c>
      <c r="M9" s="91">
        <v>127.5</v>
      </c>
      <c r="N9" s="89">
        <f t="shared" si="7"/>
        <v>213</v>
      </c>
      <c r="O9" s="92">
        <f t="shared" si="8"/>
        <v>7.5</v>
      </c>
      <c r="P9" s="91">
        <v>140.98</v>
      </c>
      <c r="Q9" s="89">
        <f t="shared" si="9"/>
        <v>144</v>
      </c>
      <c r="R9" s="92">
        <f t="shared" si="10"/>
        <v>20.97999999999999</v>
      </c>
      <c r="S9" s="91">
        <v>157.2</v>
      </c>
      <c r="T9" s="89">
        <f t="shared" si="11"/>
        <v>78</v>
      </c>
      <c r="U9" s="92">
        <f t="shared" si="12"/>
        <v>37.19999999999999</v>
      </c>
    </row>
    <row r="10" spans="1:21" ht="13.5" customHeight="1">
      <c r="A10" s="80">
        <v>87.25</v>
      </c>
      <c r="B10" s="89">
        <f t="shared" si="13"/>
        <v>492</v>
      </c>
      <c r="C10" s="90">
        <f t="shared" si="0"/>
        <v>27.25</v>
      </c>
      <c r="D10" s="91">
        <v>95.6</v>
      </c>
      <c r="E10" s="89">
        <f t="shared" si="1"/>
        <v>425</v>
      </c>
      <c r="F10" s="90">
        <f t="shared" si="2"/>
        <v>35.599999999999994</v>
      </c>
      <c r="G10" s="91">
        <v>106.2</v>
      </c>
      <c r="H10" s="89">
        <f t="shared" si="3"/>
        <v>347</v>
      </c>
      <c r="I10" s="90">
        <f t="shared" si="4"/>
        <v>46.2</v>
      </c>
      <c r="J10" s="91">
        <v>116.8</v>
      </c>
      <c r="K10" s="89">
        <f t="shared" si="5"/>
        <v>277</v>
      </c>
      <c r="L10" s="90">
        <f t="shared" si="6"/>
        <v>56.8</v>
      </c>
      <c r="M10" s="91">
        <v>127.75</v>
      </c>
      <c r="N10" s="89">
        <f t="shared" si="7"/>
        <v>212</v>
      </c>
      <c r="O10" s="92">
        <f t="shared" si="8"/>
        <v>7.75</v>
      </c>
      <c r="P10" s="91">
        <v>141.26</v>
      </c>
      <c r="Q10" s="89">
        <f t="shared" si="9"/>
        <v>143</v>
      </c>
      <c r="R10" s="92">
        <f t="shared" si="10"/>
        <v>21.25999999999999</v>
      </c>
      <c r="S10" s="91">
        <v>157.7</v>
      </c>
      <c r="T10" s="89">
        <f t="shared" si="11"/>
        <v>77</v>
      </c>
      <c r="U10" s="92">
        <f t="shared" si="12"/>
        <v>37.69999999999999</v>
      </c>
    </row>
    <row r="11" spans="1:21" ht="13.5" customHeight="1">
      <c r="A11" s="80">
        <v>87.4</v>
      </c>
      <c r="B11" s="89">
        <f t="shared" si="13"/>
        <v>490</v>
      </c>
      <c r="C11" s="90">
        <f t="shared" si="0"/>
        <v>27.400000000000006</v>
      </c>
      <c r="D11" s="91">
        <v>95.8</v>
      </c>
      <c r="E11" s="89">
        <f t="shared" si="1"/>
        <v>423</v>
      </c>
      <c r="F11" s="90">
        <f t="shared" si="2"/>
        <v>35.8</v>
      </c>
      <c r="G11" s="91">
        <v>106.4</v>
      </c>
      <c r="H11" s="89">
        <f t="shared" si="3"/>
        <v>346</v>
      </c>
      <c r="I11" s="90">
        <f t="shared" si="4"/>
        <v>46.400000000000006</v>
      </c>
      <c r="J11" s="91">
        <v>117</v>
      </c>
      <c r="K11" s="89">
        <f t="shared" si="5"/>
        <v>275</v>
      </c>
      <c r="L11" s="90">
        <f t="shared" si="6"/>
        <v>57</v>
      </c>
      <c r="M11" s="91">
        <v>128</v>
      </c>
      <c r="N11" s="89">
        <f t="shared" si="7"/>
        <v>210</v>
      </c>
      <c r="O11" s="92">
        <f t="shared" si="8"/>
        <v>8</v>
      </c>
      <c r="P11" s="91">
        <v>141.54</v>
      </c>
      <c r="Q11" s="89">
        <f t="shared" si="9"/>
        <v>142</v>
      </c>
      <c r="R11" s="92">
        <f t="shared" si="10"/>
        <v>21.539999999999992</v>
      </c>
      <c r="S11" s="91">
        <v>158.2</v>
      </c>
      <c r="T11" s="89">
        <f t="shared" si="11"/>
        <v>75</v>
      </c>
      <c r="U11" s="92">
        <f t="shared" si="12"/>
        <v>38.19999999999999</v>
      </c>
    </row>
    <row r="12" spans="1:21" ht="13.5" customHeight="1">
      <c r="A12" s="80">
        <v>87.55</v>
      </c>
      <c r="B12" s="89">
        <f t="shared" si="13"/>
        <v>489</v>
      </c>
      <c r="C12" s="90">
        <f t="shared" si="0"/>
        <v>27.549999999999997</v>
      </c>
      <c r="D12" s="91">
        <v>96</v>
      </c>
      <c r="E12" s="89">
        <f t="shared" si="1"/>
        <v>422</v>
      </c>
      <c r="F12" s="90">
        <f t="shared" si="2"/>
        <v>36</v>
      </c>
      <c r="G12" s="91">
        <v>106.6</v>
      </c>
      <c r="H12" s="89">
        <f t="shared" si="3"/>
        <v>344</v>
      </c>
      <c r="I12" s="90">
        <f t="shared" si="4"/>
        <v>46.599999999999994</v>
      </c>
      <c r="J12" s="91">
        <v>117.2</v>
      </c>
      <c r="K12" s="89">
        <f t="shared" si="5"/>
        <v>274</v>
      </c>
      <c r="L12" s="90">
        <f t="shared" si="6"/>
        <v>57.2</v>
      </c>
      <c r="M12" s="91">
        <v>128.25</v>
      </c>
      <c r="N12" s="89">
        <f t="shared" si="7"/>
        <v>209</v>
      </c>
      <c r="O12" s="92">
        <f t="shared" si="8"/>
        <v>8.25</v>
      </c>
      <c r="P12" s="91">
        <v>141.82</v>
      </c>
      <c r="Q12" s="89">
        <f t="shared" si="9"/>
        <v>140</v>
      </c>
      <c r="R12" s="92">
        <f t="shared" si="10"/>
        <v>21.819999999999993</v>
      </c>
      <c r="S12" s="91">
        <v>158.7</v>
      </c>
      <c r="T12" s="89">
        <f t="shared" si="11"/>
        <v>73</v>
      </c>
      <c r="U12" s="92">
        <f t="shared" si="12"/>
        <v>38.69999999999999</v>
      </c>
    </row>
    <row r="13" spans="1:21" ht="13.5" customHeight="1">
      <c r="A13" s="80">
        <v>87.7</v>
      </c>
      <c r="B13" s="89">
        <f t="shared" si="13"/>
        <v>488</v>
      </c>
      <c r="C13" s="90">
        <f t="shared" si="0"/>
        <v>27.700000000000003</v>
      </c>
      <c r="D13" s="91">
        <v>96.2</v>
      </c>
      <c r="E13" s="89">
        <f t="shared" si="1"/>
        <v>420</v>
      </c>
      <c r="F13" s="90">
        <f t="shared" si="2"/>
        <v>36.2</v>
      </c>
      <c r="G13" s="91">
        <v>106.8</v>
      </c>
      <c r="H13" s="89">
        <f t="shared" si="3"/>
        <v>343</v>
      </c>
      <c r="I13" s="90">
        <f t="shared" si="4"/>
        <v>46.8</v>
      </c>
      <c r="J13" s="91">
        <v>117.4</v>
      </c>
      <c r="K13" s="89">
        <f t="shared" si="5"/>
        <v>273</v>
      </c>
      <c r="L13" s="90">
        <f t="shared" si="6"/>
        <v>57.400000000000006</v>
      </c>
      <c r="M13" s="91">
        <v>128.5</v>
      </c>
      <c r="N13" s="89">
        <f t="shared" si="7"/>
        <v>208</v>
      </c>
      <c r="O13" s="92">
        <f t="shared" si="8"/>
        <v>8.5</v>
      </c>
      <c r="P13" s="91">
        <v>142.1</v>
      </c>
      <c r="Q13" s="89">
        <f t="shared" si="9"/>
        <v>139</v>
      </c>
      <c r="R13" s="92">
        <f t="shared" si="10"/>
        <v>22.099999999999994</v>
      </c>
      <c r="S13" s="91">
        <v>159.2</v>
      </c>
      <c r="T13" s="89">
        <f t="shared" si="11"/>
        <v>72</v>
      </c>
      <c r="U13" s="92">
        <f t="shared" si="12"/>
        <v>39.19999999999999</v>
      </c>
    </row>
    <row r="14" spans="1:21" ht="13.5" customHeight="1">
      <c r="A14" s="80">
        <v>87.85</v>
      </c>
      <c r="B14" s="89">
        <f t="shared" si="13"/>
        <v>487</v>
      </c>
      <c r="C14" s="90">
        <f t="shared" si="0"/>
        <v>27.849999999999994</v>
      </c>
      <c r="D14" s="91">
        <v>96.4</v>
      </c>
      <c r="E14" s="89">
        <f t="shared" si="1"/>
        <v>419</v>
      </c>
      <c r="F14" s="90">
        <f t="shared" si="2"/>
        <v>36.400000000000006</v>
      </c>
      <c r="G14" s="91">
        <v>107</v>
      </c>
      <c r="H14" s="89">
        <f t="shared" si="3"/>
        <v>341</v>
      </c>
      <c r="I14" s="90">
        <f t="shared" si="4"/>
        <v>47</v>
      </c>
      <c r="J14" s="91">
        <v>117.6</v>
      </c>
      <c r="K14" s="89">
        <f t="shared" si="5"/>
        <v>272</v>
      </c>
      <c r="L14" s="90">
        <f t="shared" si="6"/>
        <v>57.599999999999994</v>
      </c>
      <c r="M14" s="91">
        <v>128.75</v>
      </c>
      <c r="N14" s="89">
        <f t="shared" si="7"/>
        <v>206</v>
      </c>
      <c r="O14" s="92">
        <f t="shared" si="8"/>
        <v>8.75</v>
      </c>
      <c r="P14" s="91">
        <v>142.38</v>
      </c>
      <c r="Q14" s="89">
        <f t="shared" si="9"/>
        <v>138</v>
      </c>
      <c r="R14" s="92">
        <f t="shared" si="10"/>
        <v>22.379999999999995</v>
      </c>
      <c r="S14" s="91">
        <v>159.7</v>
      </c>
      <c r="T14" s="89">
        <f t="shared" si="11"/>
        <v>70</v>
      </c>
      <c r="U14" s="92">
        <f t="shared" si="12"/>
        <v>39.69999999999999</v>
      </c>
    </row>
    <row r="15" spans="1:21" ht="13.5" customHeight="1">
      <c r="A15" s="80">
        <v>88</v>
      </c>
      <c r="B15" s="89">
        <f t="shared" si="13"/>
        <v>485</v>
      </c>
      <c r="C15" s="90">
        <f t="shared" si="0"/>
        <v>28</v>
      </c>
      <c r="D15" s="91">
        <v>96.6</v>
      </c>
      <c r="E15" s="89">
        <f t="shared" si="1"/>
        <v>417</v>
      </c>
      <c r="F15" s="90">
        <f t="shared" si="2"/>
        <v>36.599999999999994</v>
      </c>
      <c r="G15" s="91">
        <v>107.2</v>
      </c>
      <c r="H15" s="89">
        <f t="shared" si="3"/>
        <v>340</v>
      </c>
      <c r="I15" s="90">
        <f t="shared" si="4"/>
        <v>47.2</v>
      </c>
      <c r="J15" s="91">
        <v>117.8</v>
      </c>
      <c r="K15" s="89">
        <f t="shared" si="5"/>
        <v>270</v>
      </c>
      <c r="L15" s="90">
        <f t="shared" si="6"/>
        <v>57.8</v>
      </c>
      <c r="M15" s="91">
        <v>129</v>
      </c>
      <c r="N15" s="89">
        <f t="shared" si="7"/>
        <v>205</v>
      </c>
      <c r="O15" s="92">
        <f t="shared" si="8"/>
        <v>9</v>
      </c>
      <c r="P15" s="91">
        <v>142.66</v>
      </c>
      <c r="Q15" s="89">
        <f t="shared" si="9"/>
        <v>137</v>
      </c>
      <c r="R15" s="92">
        <f t="shared" si="10"/>
        <v>22.659999999999997</v>
      </c>
      <c r="S15" s="91">
        <v>160.2</v>
      </c>
      <c r="T15" s="89">
        <f t="shared" si="11"/>
        <v>68</v>
      </c>
      <c r="U15" s="92">
        <f t="shared" si="12"/>
        <v>40.19999999999999</v>
      </c>
    </row>
    <row r="16" spans="1:21" ht="13.5" customHeight="1">
      <c r="A16" s="80">
        <v>88.15</v>
      </c>
      <c r="B16" s="89">
        <f t="shared" si="13"/>
        <v>484</v>
      </c>
      <c r="C16" s="90">
        <f t="shared" si="0"/>
        <v>28.150000000000006</v>
      </c>
      <c r="D16" s="91">
        <v>96.8</v>
      </c>
      <c r="E16" s="89">
        <f t="shared" si="1"/>
        <v>416</v>
      </c>
      <c r="F16" s="90">
        <f t="shared" si="2"/>
        <v>36.8</v>
      </c>
      <c r="G16" s="91">
        <v>107.4</v>
      </c>
      <c r="H16" s="89">
        <f t="shared" si="3"/>
        <v>339</v>
      </c>
      <c r="I16" s="90">
        <f t="shared" si="4"/>
        <v>47.400000000000006</v>
      </c>
      <c r="J16" s="91">
        <v>118</v>
      </c>
      <c r="K16" s="89">
        <f t="shared" si="5"/>
        <v>269</v>
      </c>
      <c r="L16" s="90">
        <f t="shared" si="6"/>
        <v>58</v>
      </c>
      <c r="M16" s="91">
        <v>129.25</v>
      </c>
      <c r="N16" s="89">
        <f t="shared" si="7"/>
        <v>203</v>
      </c>
      <c r="O16" s="92">
        <f t="shared" si="8"/>
        <v>9.25</v>
      </c>
      <c r="P16" s="91">
        <v>142.94</v>
      </c>
      <c r="Q16" s="89">
        <f t="shared" si="9"/>
        <v>135</v>
      </c>
      <c r="R16" s="92">
        <f t="shared" si="10"/>
        <v>22.939999999999998</v>
      </c>
      <c r="S16" s="91">
        <v>160.7</v>
      </c>
      <c r="T16" s="89">
        <f t="shared" si="11"/>
        <v>67</v>
      </c>
      <c r="U16" s="92">
        <f t="shared" si="12"/>
        <v>40.69999999999999</v>
      </c>
    </row>
    <row r="17" spans="1:21" ht="13.5" customHeight="1">
      <c r="A17" s="80">
        <v>88.3</v>
      </c>
      <c r="B17" s="89">
        <f t="shared" si="13"/>
        <v>483</v>
      </c>
      <c r="C17" s="90">
        <f t="shared" si="0"/>
        <v>28.299999999999997</v>
      </c>
      <c r="D17" s="91">
        <v>97</v>
      </c>
      <c r="E17" s="89">
        <f t="shared" si="1"/>
        <v>414</v>
      </c>
      <c r="F17" s="90">
        <f t="shared" si="2"/>
        <v>37</v>
      </c>
      <c r="G17" s="91">
        <v>107.6</v>
      </c>
      <c r="H17" s="89">
        <f t="shared" si="3"/>
        <v>337</v>
      </c>
      <c r="I17" s="90">
        <f t="shared" si="4"/>
        <v>47.599999999999994</v>
      </c>
      <c r="J17" s="91">
        <v>118.2</v>
      </c>
      <c r="K17" s="89">
        <f t="shared" si="5"/>
        <v>268</v>
      </c>
      <c r="L17" s="90">
        <f t="shared" si="6"/>
        <v>58.2</v>
      </c>
      <c r="M17" s="91">
        <v>129.5</v>
      </c>
      <c r="N17" s="89">
        <f t="shared" si="7"/>
        <v>202</v>
      </c>
      <c r="O17" s="92">
        <f t="shared" si="8"/>
        <v>9.5</v>
      </c>
      <c r="P17" s="91">
        <v>143.22</v>
      </c>
      <c r="Q17" s="89">
        <f t="shared" si="9"/>
        <v>134</v>
      </c>
      <c r="R17" s="92">
        <f t="shared" si="10"/>
        <v>23.22</v>
      </c>
      <c r="S17" s="91">
        <v>161.2</v>
      </c>
      <c r="T17" s="89">
        <f t="shared" si="11"/>
        <v>65</v>
      </c>
      <c r="U17" s="92">
        <f t="shared" si="12"/>
        <v>41.19999999999999</v>
      </c>
    </row>
    <row r="18" spans="1:21" ht="13.5" customHeight="1">
      <c r="A18" s="80">
        <v>88.45</v>
      </c>
      <c r="B18" s="89">
        <f t="shared" si="13"/>
        <v>482</v>
      </c>
      <c r="C18" s="90">
        <f t="shared" si="0"/>
        <v>28.450000000000003</v>
      </c>
      <c r="D18" s="91">
        <v>97.2</v>
      </c>
      <c r="E18" s="89">
        <f t="shared" si="1"/>
        <v>413</v>
      </c>
      <c r="F18" s="90">
        <f t="shared" si="2"/>
        <v>37.2</v>
      </c>
      <c r="G18" s="91">
        <v>107.8</v>
      </c>
      <c r="H18" s="89">
        <f t="shared" si="3"/>
        <v>336</v>
      </c>
      <c r="I18" s="90">
        <f t="shared" si="4"/>
        <v>47.8</v>
      </c>
      <c r="J18" s="91">
        <v>118.4</v>
      </c>
      <c r="K18" s="89">
        <f t="shared" si="5"/>
        <v>267</v>
      </c>
      <c r="L18" s="90">
        <f t="shared" si="6"/>
        <v>58.400000000000006</v>
      </c>
      <c r="M18" s="91">
        <v>129.75</v>
      </c>
      <c r="N18" s="89">
        <f t="shared" si="7"/>
        <v>201</v>
      </c>
      <c r="O18" s="92">
        <f t="shared" si="8"/>
        <v>9.75</v>
      </c>
      <c r="P18" s="91">
        <v>143.5</v>
      </c>
      <c r="Q18" s="89">
        <f t="shared" si="9"/>
        <v>133</v>
      </c>
      <c r="R18" s="92">
        <f t="shared" si="10"/>
        <v>23.5</v>
      </c>
      <c r="S18" s="91">
        <v>161.7</v>
      </c>
      <c r="T18" s="89">
        <f t="shared" si="11"/>
        <v>63</v>
      </c>
      <c r="U18" s="92">
        <f t="shared" si="12"/>
        <v>41.69999999999999</v>
      </c>
    </row>
    <row r="19" spans="1:21" ht="13.5" customHeight="1">
      <c r="A19" s="80">
        <v>88.6</v>
      </c>
      <c r="B19" s="89">
        <f t="shared" si="13"/>
        <v>481</v>
      </c>
      <c r="C19" s="90">
        <f t="shared" si="0"/>
        <v>28.599999999999994</v>
      </c>
      <c r="D19" s="91">
        <v>97.4</v>
      </c>
      <c r="E19" s="89">
        <f t="shared" si="1"/>
        <v>411</v>
      </c>
      <c r="F19" s="90">
        <f t="shared" si="2"/>
        <v>37.400000000000006</v>
      </c>
      <c r="G19" s="91">
        <v>108</v>
      </c>
      <c r="H19" s="89">
        <f t="shared" si="3"/>
        <v>335</v>
      </c>
      <c r="I19" s="90">
        <f t="shared" si="4"/>
        <v>48</v>
      </c>
      <c r="J19" s="91">
        <v>118.6</v>
      </c>
      <c r="K19" s="89">
        <f t="shared" si="5"/>
        <v>265</v>
      </c>
      <c r="L19" s="90">
        <f t="shared" si="6"/>
        <v>58.599999999999994</v>
      </c>
      <c r="M19" s="91">
        <v>130</v>
      </c>
      <c r="N19" s="89">
        <f t="shared" si="7"/>
        <v>199</v>
      </c>
      <c r="O19" s="92">
        <f t="shared" si="8"/>
        <v>10</v>
      </c>
      <c r="P19" s="91">
        <v>143.78</v>
      </c>
      <c r="Q19" s="89">
        <f t="shared" si="9"/>
        <v>132</v>
      </c>
      <c r="R19" s="92">
        <f aca="true" t="shared" si="14" ref="R19:R34">SUM(P19)-120</f>
        <v>23.78</v>
      </c>
      <c r="S19" s="91">
        <v>162.2</v>
      </c>
      <c r="T19" s="89">
        <f t="shared" si="11"/>
        <v>62</v>
      </c>
      <c r="U19" s="92">
        <f aca="true" t="shared" si="15" ref="U19:U34">SUM(S19)-120</f>
        <v>42.19999999999999</v>
      </c>
    </row>
    <row r="20" spans="1:21" ht="13.5" customHeight="1">
      <c r="A20" s="80">
        <v>88.75</v>
      </c>
      <c r="B20" s="89">
        <f t="shared" si="13"/>
        <v>479</v>
      </c>
      <c r="C20" s="90">
        <f t="shared" si="0"/>
        <v>28.75</v>
      </c>
      <c r="D20" s="91">
        <v>97.6</v>
      </c>
      <c r="E20" s="89">
        <f t="shared" si="1"/>
        <v>410</v>
      </c>
      <c r="F20" s="90">
        <f t="shared" si="2"/>
        <v>37.599999999999994</v>
      </c>
      <c r="G20" s="91">
        <v>108.2</v>
      </c>
      <c r="H20" s="89">
        <f t="shared" si="3"/>
        <v>333</v>
      </c>
      <c r="I20" s="90">
        <f t="shared" si="4"/>
        <v>48.2</v>
      </c>
      <c r="J20" s="91">
        <v>118.8</v>
      </c>
      <c r="K20" s="89">
        <f t="shared" si="5"/>
        <v>264</v>
      </c>
      <c r="L20" s="90">
        <f t="shared" si="6"/>
        <v>58.8</v>
      </c>
      <c r="M20" s="91">
        <v>130.25</v>
      </c>
      <c r="N20" s="89">
        <f t="shared" si="7"/>
        <v>198</v>
      </c>
      <c r="O20" s="92">
        <f t="shared" si="8"/>
        <v>10.25</v>
      </c>
      <c r="P20" s="91">
        <v>144.06</v>
      </c>
      <c r="Q20" s="89">
        <f t="shared" si="9"/>
        <v>130</v>
      </c>
      <c r="R20" s="92">
        <f t="shared" si="14"/>
        <v>24.060000000000002</v>
      </c>
      <c r="S20" s="91">
        <v>162.7</v>
      </c>
      <c r="T20" s="89">
        <f t="shared" si="11"/>
        <v>60</v>
      </c>
      <c r="U20" s="92">
        <f t="shared" si="15"/>
        <v>42.69999999999999</v>
      </c>
    </row>
    <row r="21" spans="1:21" ht="13.5" customHeight="1">
      <c r="A21" s="80">
        <v>88.9</v>
      </c>
      <c r="B21" s="89">
        <f t="shared" si="13"/>
        <v>478</v>
      </c>
      <c r="C21" s="90">
        <f t="shared" si="0"/>
        <v>28.900000000000006</v>
      </c>
      <c r="D21" s="91">
        <v>97.8</v>
      </c>
      <c r="E21" s="89">
        <f t="shared" si="1"/>
        <v>408</v>
      </c>
      <c r="F21" s="90">
        <f t="shared" si="2"/>
        <v>37.8</v>
      </c>
      <c r="G21" s="91">
        <v>108.4</v>
      </c>
      <c r="H21" s="89">
        <f t="shared" si="3"/>
        <v>332</v>
      </c>
      <c r="I21" s="90">
        <f t="shared" si="4"/>
        <v>48.400000000000006</v>
      </c>
      <c r="J21" s="91">
        <v>119</v>
      </c>
      <c r="K21" s="89">
        <f t="shared" si="5"/>
        <v>263</v>
      </c>
      <c r="L21" s="90">
        <f t="shared" si="6"/>
        <v>59</v>
      </c>
      <c r="M21" s="91">
        <v>130.5</v>
      </c>
      <c r="N21" s="89">
        <f t="shared" si="7"/>
        <v>197</v>
      </c>
      <c r="O21" s="92">
        <f t="shared" si="8"/>
        <v>10.5</v>
      </c>
      <c r="P21" s="91">
        <v>144.34</v>
      </c>
      <c r="Q21" s="89">
        <f t="shared" si="9"/>
        <v>129</v>
      </c>
      <c r="R21" s="92">
        <f t="shared" si="14"/>
        <v>24.340000000000003</v>
      </c>
      <c r="S21" s="91">
        <v>163.2</v>
      </c>
      <c r="T21" s="89">
        <f t="shared" si="11"/>
        <v>59</v>
      </c>
      <c r="U21" s="92">
        <f t="shared" si="15"/>
        <v>43.19999999999999</v>
      </c>
    </row>
    <row r="22" spans="1:21" ht="13.5" customHeight="1">
      <c r="A22" s="80">
        <v>89.05</v>
      </c>
      <c r="B22" s="89">
        <f t="shared" si="13"/>
        <v>477</v>
      </c>
      <c r="C22" s="90">
        <f t="shared" si="0"/>
        <v>29.049999999999997</v>
      </c>
      <c r="D22" s="91">
        <v>98</v>
      </c>
      <c r="E22" s="89">
        <f t="shared" si="1"/>
        <v>407</v>
      </c>
      <c r="F22" s="90">
        <f t="shared" si="2"/>
        <v>38</v>
      </c>
      <c r="G22" s="91">
        <v>108.6</v>
      </c>
      <c r="H22" s="89">
        <f t="shared" si="3"/>
        <v>330</v>
      </c>
      <c r="I22" s="90">
        <f t="shared" si="4"/>
        <v>48.599999999999994</v>
      </c>
      <c r="J22" s="91">
        <v>119.2</v>
      </c>
      <c r="K22" s="89">
        <f t="shared" si="5"/>
        <v>262</v>
      </c>
      <c r="L22" s="90">
        <f t="shared" si="6"/>
        <v>59.2</v>
      </c>
      <c r="M22" s="91">
        <v>130.75</v>
      </c>
      <c r="N22" s="89">
        <f t="shared" si="7"/>
        <v>195</v>
      </c>
      <c r="O22" s="92">
        <f t="shared" si="8"/>
        <v>10.75</v>
      </c>
      <c r="P22" s="91">
        <v>144.62</v>
      </c>
      <c r="Q22" s="89">
        <f t="shared" si="9"/>
        <v>128</v>
      </c>
      <c r="R22" s="92">
        <f t="shared" si="14"/>
        <v>24.620000000000005</v>
      </c>
      <c r="S22" s="91">
        <v>163.7</v>
      </c>
      <c r="T22" s="89">
        <f t="shared" si="11"/>
        <v>57</v>
      </c>
      <c r="U22" s="92">
        <f t="shared" si="15"/>
        <v>43.69999999999999</v>
      </c>
    </row>
    <row r="23" spans="1:21" ht="13.5" customHeight="1">
      <c r="A23" s="80">
        <v>89.2</v>
      </c>
      <c r="B23" s="89">
        <f t="shared" si="13"/>
        <v>476</v>
      </c>
      <c r="C23" s="90">
        <f t="shared" si="0"/>
        <v>29.200000000000003</v>
      </c>
      <c r="D23" s="91">
        <v>98.2</v>
      </c>
      <c r="E23" s="89">
        <f t="shared" si="1"/>
        <v>405</v>
      </c>
      <c r="F23" s="90">
        <f t="shared" si="2"/>
        <v>38.2</v>
      </c>
      <c r="G23" s="91">
        <v>108.8</v>
      </c>
      <c r="H23" s="89">
        <f t="shared" si="3"/>
        <v>329</v>
      </c>
      <c r="I23" s="90">
        <f t="shared" si="4"/>
        <v>48.8</v>
      </c>
      <c r="J23" s="91">
        <v>119.4</v>
      </c>
      <c r="K23" s="89">
        <f t="shared" si="5"/>
        <v>260</v>
      </c>
      <c r="L23" s="90">
        <f t="shared" si="6"/>
        <v>59.400000000000006</v>
      </c>
      <c r="M23" s="91">
        <v>131</v>
      </c>
      <c r="N23" s="89">
        <f t="shared" si="7"/>
        <v>194</v>
      </c>
      <c r="O23" s="92">
        <f t="shared" si="8"/>
        <v>11</v>
      </c>
      <c r="P23" s="91">
        <v>144.9</v>
      </c>
      <c r="Q23" s="89">
        <f t="shared" si="9"/>
        <v>127</v>
      </c>
      <c r="R23" s="92">
        <f t="shared" si="14"/>
        <v>24.900000000000006</v>
      </c>
      <c r="S23" s="91">
        <v>164.2</v>
      </c>
      <c r="T23" s="89">
        <f t="shared" si="11"/>
        <v>56</v>
      </c>
      <c r="U23" s="92">
        <f t="shared" si="15"/>
        <v>44.19999999999999</v>
      </c>
    </row>
    <row r="24" spans="1:21" ht="13.5" customHeight="1">
      <c r="A24" s="80">
        <v>89.35</v>
      </c>
      <c r="B24" s="89">
        <f t="shared" si="13"/>
        <v>474</v>
      </c>
      <c r="C24" s="90">
        <f t="shared" si="0"/>
        <v>29.349999999999994</v>
      </c>
      <c r="D24" s="91">
        <v>98.4</v>
      </c>
      <c r="E24" s="89">
        <f t="shared" si="1"/>
        <v>404</v>
      </c>
      <c r="F24" s="90">
        <f t="shared" si="2"/>
        <v>38.400000000000006</v>
      </c>
      <c r="G24" s="91">
        <v>109</v>
      </c>
      <c r="H24" s="89">
        <f t="shared" si="3"/>
        <v>328</v>
      </c>
      <c r="I24" s="90">
        <f t="shared" si="4"/>
        <v>49</v>
      </c>
      <c r="J24" s="91">
        <v>119.6</v>
      </c>
      <c r="K24" s="89">
        <f t="shared" si="5"/>
        <v>259</v>
      </c>
      <c r="L24" s="90">
        <f t="shared" si="6"/>
        <v>59.599999999999994</v>
      </c>
      <c r="M24" s="91">
        <v>131.25</v>
      </c>
      <c r="N24" s="89">
        <f t="shared" si="7"/>
        <v>193</v>
      </c>
      <c r="O24" s="92">
        <f t="shared" si="8"/>
        <v>11.25</v>
      </c>
      <c r="P24" s="91">
        <v>145.18</v>
      </c>
      <c r="Q24" s="89">
        <f t="shared" si="9"/>
        <v>125</v>
      </c>
      <c r="R24" s="92">
        <f t="shared" si="14"/>
        <v>25.180000000000007</v>
      </c>
      <c r="S24" s="91">
        <v>164.7</v>
      </c>
      <c r="T24" s="89">
        <f t="shared" si="11"/>
        <v>54</v>
      </c>
      <c r="U24" s="92">
        <f t="shared" si="15"/>
        <v>44.69999999999999</v>
      </c>
    </row>
    <row r="25" spans="1:21" ht="13.5" customHeight="1">
      <c r="A25" s="80">
        <v>89.5</v>
      </c>
      <c r="B25" s="89">
        <f t="shared" si="13"/>
        <v>473</v>
      </c>
      <c r="C25" s="90">
        <f t="shared" si="0"/>
        <v>29.5</v>
      </c>
      <c r="D25" s="91">
        <v>98.6</v>
      </c>
      <c r="E25" s="89">
        <f t="shared" si="1"/>
        <v>402</v>
      </c>
      <c r="F25" s="90">
        <f t="shared" si="2"/>
        <v>38.599999999999994</v>
      </c>
      <c r="G25" s="91">
        <v>109.2</v>
      </c>
      <c r="H25" s="89">
        <f t="shared" si="3"/>
        <v>326</v>
      </c>
      <c r="I25" s="90">
        <f t="shared" si="4"/>
        <v>49.2</v>
      </c>
      <c r="J25" s="91">
        <v>119.8</v>
      </c>
      <c r="K25" s="89">
        <f t="shared" si="5"/>
        <v>258</v>
      </c>
      <c r="L25" s="90">
        <f t="shared" si="6"/>
        <v>59.8</v>
      </c>
      <c r="M25" s="91">
        <v>131.5</v>
      </c>
      <c r="N25" s="89">
        <f t="shared" si="7"/>
        <v>191</v>
      </c>
      <c r="O25" s="92">
        <f t="shared" si="8"/>
        <v>11.5</v>
      </c>
      <c r="P25" s="91">
        <v>145.46</v>
      </c>
      <c r="Q25" s="89">
        <f t="shared" si="9"/>
        <v>124</v>
      </c>
      <c r="R25" s="92">
        <f t="shared" si="14"/>
        <v>25.460000000000008</v>
      </c>
      <c r="S25" s="91">
        <v>165.2</v>
      </c>
      <c r="T25" s="89">
        <f t="shared" si="11"/>
        <v>53</v>
      </c>
      <c r="U25" s="92">
        <f t="shared" si="15"/>
        <v>45.19999999999999</v>
      </c>
    </row>
    <row r="26" spans="1:21" ht="13.5" customHeight="1">
      <c r="A26" s="80">
        <v>89.65</v>
      </c>
      <c r="B26" s="89">
        <f t="shared" si="13"/>
        <v>472</v>
      </c>
      <c r="C26" s="90">
        <f t="shared" si="0"/>
        <v>29.650000000000006</v>
      </c>
      <c r="D26" s="91">
        <v>98.8</v>
      </c>
      <c r="E26" s="89">
        <f t="shared" si="1"/>
        <v>401</v>
      </c>
      <c r="F26" s="90">
        <f t="shared" si="2"/>
        <v>38.8</v>
      </c>
      <c r="G26" s="91">
        <v>109.4</v>
      </c>
      <c r="H26" s="89">
        <f t="shared" si="3"/>
        <v>325</v>
      </c>
      <c r="I26" s="90">
        <f t="shared" si="4"/>
        <v>49.400000000000006</v>
      </c>
      <c r="J26" s="91">
        <v>120</v>
      </c>
      <c r="K26" s="89">
        <f t="shared" si="5"/>
        <v>257</v>
      </c>
      <c r="L26" s="92">
        <f aca="true" t="shared" si="16" ref="L26:L55">SUM(J26)-120</f>
        <v>0</v>
      </c>
      <c r="M26" s="91">
        <v>131.75</v>
      </c>
      <c r="N26" s="89">
        <f t="shared" si="7"/>
        <v>190</v>
      </c>
      <c r="O26" s="92">
        <f t="shared" si="8"/>
        <v>11.75</v>
      </c>
      <c r="P26" s="91">
        <v>145.74</v>
      </c>
      <c r="Q26" s="89">
        <f t="shared" si="9"/>
        <v>123</v>
      </c>
      <c r="R26" s="92">
        <f t="shared" si="14"/>
        <v>25.74000000000001</v>
      </c>
      <c r="S26" s="91">
        <v>165.7</v>
      </c>
      <c r="T26" s="89">
        <f t="shared" si="11"/>
        <v>51</v>
      </c>
      <c r="U26" s="92">
        <f t="shared" si="15"/>
        <v>45.69999999999999</v>
      </c>
    </row>
    <row r="27" spans="1:21" ht="13.5" customHeight="1">
      <c r="A27" s="80">
        <v>89.8</v>
      </c>
      <c r="B27" s="89">
        <f t="shared" si="13"/>
        <v>471</v>
      </c>
      <c r="C27" s="90">
        <f t="shared" si="0"/>
        <v>29.799999999999997</v>
      </c>
      <c r="D27" s="91">
        <v>99</v>
      </c>
      <c r="E27" s="89">
        <f t="shared" si="1"/>
        <v>399</v>
      </c>
      <c r="F27" s="90">
        <f t="shared" si="2"/>
        <v>39</v>
      </c>
      <c r="G27" s="91">
        <v>109.6</v>
      </c>
      <c r="H27" s="89">
        <f t="shared" si="3"/>
        <v>324</v>
      </c>
      <c r="I27" s="90">
        <f t="shared" si="4"/>
        <v>49.599999999999994</v>
      </c>
      <c r="J27" s="91">
        <v>120.2</v>
      </c>
      <c r="K27" s="89">
        <f t="shared" si="5"/>
        <v>256</v>
      </c>
      <c r="L27" s="92">
        <f t="shared" si="16"/>
        <v>0.20000000000000284</v>
      </c>
      <c r="M27" s="91">
        <v>132</v>
      </c>
      <c r="N27" s="89">
        <f t="shared" si="7"/>
        <v>189</v>
      </c>
      <c r="O27" s="92">
        <f t="shared" si="8"/>
        <v>12</v>
      </c>
      <c r="P27" s="91">
        <v>146.02</v>
      </c>
      <c r="Q27" s="89">
        <f t="shared" si="9"/>
        <v>122</v>
      </c>
      <c r="R27" s="92">
        <f t="shared" si="14"/>
        <v>26.02000000000001</v>
      </c>
      <c r="S27" s="91">
        <v>166.2</v>
      </c>
      <c r="T27" s="89">
        <f t="shared" si="11"/>
        <v>50</v>
      </c>
      <c r="U27" s="92">
        <f t="shared" si="15"/>
        <v>46.19999999999999</v>
      </c>
    </row>
    <row r="28" spans="1:21" ht="13.5" customHeight="1">
      <c r="A28" s="80">
        <v>89.95</v>
      </c>
      <c r="B28" s="89">
        <f t="shared" si="13"/>
        <v>470</v>
      </c>
      <c r="C28" s="90">
        <f t="shared" si="0"/>
        <v>29.950000000000003</v>
      </c>
      <c r="D28" s="91">
        <v>99.2</v>
      </c>
      <c r="E28" s="89">
        <f t="shared" si="1"/>
        <v>398</v>
      </c>
      <c r="F28" s="90">
        <f t="shared" si="2"/>
        <v>39.2</v>
      </c>
      <c r="G28" s="91">
        <v>109.8</v>
      </c>
      <c r="H28" s="89">
        <f t="shared" si="3"/>
        <v>322</v>
      </c>
      <c r="I28" s="90">
        <f t="shared" si="4"/>
        <v>49.8</v>
      </c>
      <c r="J28" s="91">
        <v>120.4</v>
      </c>
      <c r="K28" s="89">
        <f t="shared" si="5"/>
        <v>254</v>
      </c>
      <c r="L28" s="92">
        <f t="shared" si="16"/>
        <v>0.4000000000000057</v>
      </c>
      <c r="M28" s="91">
        <v>132.25</v>
      </c>
      <c r="N28" s="89">
        <f t="shared" si="7"/>
        <v>187</v>
      </c>
      <c r="O28" s="92">
        <f t="shared" si="8"/>
        <v>12.25</v>
      </c>
      <c r="P28" s="91">
        <v>146.3</v>
      </c>
      <c r="Q28" s="89">
        <f t="shared" si="9"/>
        <v>121</v>
      </c>
      <c r="R28" s="92">
        <f t="shared" si="14"/>
        <v>26.30000000000001</v>
      </c>
      <c r="S28" s="91">
        <v>166.7</v>
      </c>
      <c r="T28" s="89">
        <f t="shared" si="11"/>
        <v>49</v>
      </c>
      <c r="U28" s="92">
        <f t="shared" si="15"/>
        <v>46.69999999999999</v>
      </c>
    </row>
    <row r="29" spans="1:21" ht="13.5" customHeight="1">
      <c r="A29" s="80">
        <v>90.1</v>
      </c>
      <c r="B29" s="89">
        <f t="shared" si="13"/>
        <v>468</v>
      </c>
      <c r="C29" s="90">
        <f t="shared" si="0"/>
        <v>30.099999999999994</v>
      </c>
      <c r="D29" s="91">
        <v>99.4</v>
      </c>
      <c r="E29" s="89">
        <f t="shared" si="1"/>
        <v>396</v>
      </c>
      <c r="F29" s="90">
        <f t="shared" si="2"/>
        <v>39.400000000000006</v>
      </c>
      <c r="G29" s="91">
        <v>110</v>
      </c>
      <c r="H29" s="89">
        <f t="shared" si="3"/>
        <v>321</v>
      </c>
      <c r="I29" s="90">
        <f t="shared" si="4"/>
        <v>50</v>
      </c>
      <c r="J29" s="91">
        <v>120.6</v>
      </c>
      <c r="K29" s="89">
        <f t="shared" si="5"/>
        <v>253</v>
      </c>
      <c r="L29" s="92">
        <f t="shared" si="16"/>
        <v>0.5999999999999943</v>
      </c>
      <c r="M29" s="91">
        <v>132.5</v>
      </c>
      <c r="N29" s="89">
        <f t="shared" si="7"/>
        <v>186</v>
      </c>
      <c r="O29" s="92">
        <f t="shared" si="8"/>
        <v>12.5</v>
      </c>
      <c r="P29" s="91">
        <v>146.58</v>
      </c>
      <c r="Q29" s="89">
        <f t="shared" si="9"/>
        <v>119</v>
      </c>
      <c r="R29" s="92">
        <f t="shared" si="14"/>
        <v>26.580000000000013</v>
      </c>
      <c r="S29" s="91">
        <v>167.2</v>
      </c>
      <c r="T29" s="89">
        <f t="shared" si="11"/>
        <v>47</v>
      </c>
      <c r="U29" s="92">
        <f t="shared" si="15"/>
        <v>47.19999999999999</v>
      </c>
    </row>
    <row r="30" spans="1:21" ht="13.5" customHeight="1">
      <c r="A30" s="80">
        <v>90.25</v>
      </c>
      <c r="B30" s="89">
        <f t="shared" si="13"/>
        <v>467</v>
      </c>
      <c r="C30" s="90">
        <f t="shared" si="0"/>
        <v>30.25</v>
      </c>
      <c r="D30" s="91">
        <v>99.6</v>
      </c>
      <c r="E30" s="89">
        <f t="shared" si="1"/>
        <v>395</v>
      </c>
      <c r="F30" s="90">
        <f t="shared" si="2"/>
        <v>39.599999999999994</v>
      </c>
      <c r="G30" s="91">
        <v>110.2</v>
      </c>
      <c r="H30" s="89">
        <f t="shared" si="3"/>
        <v>320</v>
      </c>
      <c r="I30" s="90">
        <f t="shared" si="4"/>
        <v>50.2</v>
      </c>
      <c r="J30" s="91">
        <v>120.8</v>
      </c>
      <c r="K30" s="89">
        <f t="shared" si="5"/>
        <v>252</v>
      </c>
      <c r="L30" s="92">
        <f t="shared" si="16"/>
        <v>0.7999999999999972</v>
      </c>
      <c r="M30" s="91">
        <v>132.75</v>
      </c>
      <c r="N30" s="89">
        <f t="shared" si="7"/>
        <v>185</v>
      </c>
      <c r="O30" s="92">
        <f t="shared" si="8"/>
        <v>12.75</v>
      </c>
      <c r="P30" s="91">
        <v>146.86</v>
      </c>
      <c r="Q30" s="89">
        <f t="shared" si="9"/>
        <v>118</v>
      </c>
      <c r="R30" s="92">
        <f t="shared" si="14"/>
        <v>26.860000000000014</v>
      </c>
      <c r="S30" s="91">
        <v>167.7</v>
      </c>
      <c r="T30" s="89">
        <f t="shared" si="11"/>
        <v>46</v>
      </c>
      <c r="U30" s="92">
        <f t="shared" si="15"/>
        <v>47.69999999999999</v>
      </c>
    </row>
    <row r="31" spans="1:21" ht="13.5" customHeight="1">
      <c r="A31" s="80">
        <v>90.4</v>
      </c>
      <c r="B31" s="89">
        <f t="shared" si="13"/>
        <v>466</v>
      </c>
      <c r="C31" s="90">
        <f t="shared" si="0"/>
        <v>30.400000000000006</v>
      </c>
      <c r="D31" s="91">
        <v>99.8</v>
      </c>
      <c r="E31" s="89">
        <f t="shared" si="1"/>
        <v>393</v>
      </c>
      <c r="F31" s="90">
        <f t="shared" si="2"/>
        <v>39.8</v>
      </c>
      <c r="G31" s="91">
        <v>110.4</v>
      </c>
      <c r="H31" s="89">
        <f t="shared" si="3"/>
        <v>318</v>
      </c>
      <c r="I31" s="90">
        <f t="shared" si="4"/>
        <v>50.400000000000006</v>
      </c>
      <c r="J31" s="91">
        <v>121</v>
      </c>
      <c r="K31" s="89">
        <f t="shared" si="5"/>
        <v>251</v>
      </c>
      <c r="L31" s="92">
        <f t="shared" si="16"/>
        <v>1</v>
      </c>
      <c r="M31" s="91">
        <v>133</v>
      </c>
      <c r="N31" s="89">
        <f t="shared" si="7"/>
        <v>184</v>
      </c>
      <c r="O31" s="92">
        <f t="shared" si="8"/>
        <v>13</v>
      </c>
      <c r="P31" s="91">
        <v>147.14</v>
      </c>
      <c r="Q31" s="89">
        <f t="shared" si="9"/>
        <v>117</v>
      </c>
      <c r="R31" s="92">
        <f t="shared" si="14"/>
        <v>27.139999999999986</v>
      </c>
      <c r="S31" s="91">
        <v>168.2</v>
      </c>
      <c r="T31" s="89">
        <f t="shared" si="11"/>
        <v>44</v>
      </c>
      <c r="U31" s="92">
        <f t="shared" si="15"/>
        <v>48.19999999999999</v>
      </c>
    </row>
    <row r="32" spans="1:21" ht="13.5" customHeight="1">
      <c r="A32" s="80">
        <v>90.55</v>
      </c>
      <c r="B32" s="89">
        <f t="shared" si="13"/>
        <v>465</v>
      </c>
      <c r="C32" s="90">
        <f t="shared" si="0"/>
        <v>30.549999999999997</v>
      </c>
      <c r="D32" s="91">
        <v>100</v>
      </c>
      <c r="E32" s="89">
        <f t="shared" si="1"/>
        <v>392</v>
      </c>
      <c r="F32" s="90">
        <f t="shared" si="2"/>
        <v>40</v>
      </c>
      <c r="G32" s="91">
        <v>110.6</v>
      </c>
      <c r="H32" s="89">
        <f t="shared" si="3"/>
        <v>317</v>
      </c>
      <c r="I32" s="90">
        <f t="shared" si="4"/>
        <v>50.599999999999994</v>
      </c>
      <c r="J32" s="91">
        <v>121.2</v>
      </c>
      <c r="K32" s="89">
        <f t="shared" si="5"/>
        <v>250</v>
      </c>
      <c r="L32" s="92">
        <f t="shared" si="16"/>
        <v>1.2000000000000028</v>
      </c>
      <c r="M32" s="91">
        <v>133.25</v>
      </c>
      <c r="N32" s="89">
        <f t="shared" si="7"/>
        <v>182</v>
      </c>
      <c r="O32" s="92">
        <f t="shared" si="8"/>
        <v>13.25</v>
      </c>
      <c r="P32" s="91">
        <v>147.42</v>
      </c>
      <c r="Q32" s="89">
        <f t="shared" si="9"/>
        <v>116</v>
      </c>
      <c r="R32" s="92">
        <f t="shared" si="14"/>
        <v>27.419999999999987</v>
      </c>
      <c r="S32" s="91">
        <v>168.7</v>
      </c>
      <c r="T32" s="89">
        <f t="shared" si="11"/>
        <v>43</v>
      </c>
      <c r="U32" s="92">
        <f t="shared" si="15"/>
        <v>48.69999999999999</v>
      </c>
    </row>
    <row r="33" spans="1:21" ht="13.5" customHeight="1">
      <c r="A33" s="80">
        <v>90.7</v>
      </c>
      <c r="B33" s="89">
        <f t="shared" si="13"/>
        <v>464</v>
      </c>
      <c r="C33" s="90">
        <f t="shared" si="0"/>
        <v>30.700000000000003</v>
      </c>
      <c r="D33" s="91">
        <v>100.2</v>
      </c>
      <c r="E33" s="89">
        <f t="shared" si="1"/>
        <v>390</v>
      </c>
      <c r="F33" s="90">
        <f t="shared" si="2"/>
        <v>40.2</v>
      </c>
      <c r="G33" s="91">
        <v>110.8</v>
      </c>
      <c r="H33" s="89">
        <f t="shared" si="3"/>
        <v>316</v>
      </c>
      <c r="I33" s="90">
        <f t="shared" si="4"/>
        <v>50.8</v>
      </c>
      <c r="J33" s="91">
        <v>121.4</v>
      </c>
      <c r="K33" s="89">
        <f t="shared" si="5"/>
        <v>248</v>
      </c>
      <c r="L33" s="92">
        <f t="shared" si="16"/>
        <v>1.4000000000000057</v>
      </c>
      <c r="M33" s="91">
        <v>133.5</v>
      </c>
      <c r="N33" s="89">
        <f t="shared" si="7"/>
        <v>181</v>
      </c>
      <c r="O33" s="92">
        <f t="shared" si="8"/>
        <v>13.5</v>
      </c>
      <c r="P33" s="91">
        <v>147.7</v>
      </c>
      <c r="Q33" s="89">
        <f t="shared" si="9"/>
        <v>115</v>
      </c>
      <c r="R33" s="92">
        <f t="shared" si="14"/>
        <v>27.69999999999999</v>
      </c>
      <c r="S33" s="91">
        <v>169.2</v>
      </c>
      <c r="T33" s="89">
        <f t="shared" si="11"/>
        <v>42</v>
      </c>
      <c r="U33" s="92">
        <f t="shared" si="15"/>
        <v>49.19999999999999</v>
      </c>
    </row>
    <row r="34" spans="1:21" ht="13.5" customHeight="1">
      <c r="A34" s="80">
        <v>90.85</v>
      </c>
      <c r="B34" s="89">
        <f t="shared" si="13"/>
        <v>462</v>
      </c>
      <c r="C34" s="90">
        <f t="shared" si="0"/>
        <v>30.849999999999994</v>
      </c>
      <c r="D34" s="91">
        <v>100.4</v>
      </c>
      <c r="E34" s="89">
        <f t="shared" si="1"/>
        <v>389</v>
      </c>
      <c r="F34" s="90">
        <f t="shared" si="2"/>
        <v>40.400000000000006</v>
      </c>
      <c r="G34" s="91">
        <v>111</v>
      </c>
      <c r="H34" s="89">
        <f t="shared" si="3"/>
        <v>314</v>
      </c>
      <c r="I34" s="90">
        <f t="shared" si="4"/>
        <v>51</v>
      </c>
      <c r="J34" s="91">
        <v>121.6</v>
      </c>
      <c r="K34" s="89">
        <f t="shared" si="5"/>
        <v>247</v>
      </c>
      <c r="L34" s="92">
        <f t="shared" si="16"/>
        <v>1.5999999999999943</v>
      </c>
      <c r="M34" s="91">
        <v>133.75</v>
      </c>
      <c r="N34" s="89">
        <f t="shared" si="7"/>
        <v>180</v>
      </c>
      <c r="O34" s="92">
        <f t="shared" si="8"/>
        <v>13.75</v>
      </c>
      <c r="P34" s="91">
        <v>147.98</v>
      </c>
      <c r="Q34" s="89">
        <f t="shared" si="9"/>
        <v>114</v>
      </c>
      <c r="R34" s="92">
        <f t="shared" si="14"/>
        <v>27.97999999999999</v>
      </c>
      <c r="S34" s="91">
        <v>169.7</v>
      </c>
      <c r="T34" s="89">
        <f t="shared" si="11"/>
        <v>41</v>
      </c>
      <c r="U34" s="92">
        <f t="shared" si="15"/>
        <v>49.69999999999999</v>
      </c>
    </row>
    <row r="35" spans="1:21" ht="13.5" customHeight="1">
      <c r="A35" s="80">
        <v>91</v>
      </c>
      <c r="B35" s="89">
        <f t="shared" si="13"/>
        <v>461</v>
      </c>
      <c r="C35" s="90">
        <f aca="true" t="shared" si="17" ref="C35:C55">SUM(A35)-60</f>
        <v>31</v>
      </c>
      <c r="D35" s="91">
        <v>100.6</v>
      </c>
      <c r="E35" s="89">
        <f t="shared" si="1"/>
        <v>387</v>
      </c>
      <c r="F35" s="90">
        <f aca="true" t="shared" si="18" ref="F35:F55">SUM(D35)-60</f>
        <v>40.599999999999994</v>
      </c>
      <c r="G35" s="91">
        <v>111.2</v>
      </c>
      <c r="H35" s="89">
        <f t="shared" si="3"/>
        <v>313</v>
      </c>
      <c r="I35" s="90">
        <f aca="true" t="shared" si="19" ref="I35:I55">SUM(G35)-60</f>
        <v>51.2</v>
      </c>
      <c r="J35" s="91">
        <v>121.8</v>
      </c>
      <c r="K35" s="89">
        <f t="shared" si="5"/>
        <v>246</v>
      </c>
      <c r="L35" s="92">
        <f t="shared" si="16"/>
        <v>1.7999999999999972</v>
      </c>
      <c r="M35" s="91">
        <v>134</v>
      </c>
      <c r="N35" s="89">
        <f t="shared" si="7"/>
        <v>178</v>
      </c>
      <c r="O35" s="92">
        <f aca="true" t="shared" si="20" ref="O35:O55">SUM(M35)-120</f>
        <v>14</v>
      </c>
      <c r="P35" s="91">
        <v>148.26</v>
      </c>
      <c r="Q35" s="89">
        <f t="shared" si="9"/>
        <v>112</v>
      </c>
      <c r="R35" s="92">
        <f aca="true" t="shared" si="21" ref="R35:R50">SUM(P35)-120</f>
        <v>28.25999999999999</v>
      </c>
      <c r="S35" s="91">
        <v>170.2</v>
      </c>
      <c r="T35" s="89">
        <f t="shared" si="11"/>
        <v>39</v>
      </c>
      <c r="U35" s="92">
        <f aca="true" t="shared" si="22" ref="U35:U50">SUM(S35)-120</f>
        <v>50.19999999999999</v>
      </c>
    </row>
    <row r="36" spans="1:21" ht="13.5" customHeight="1">
      <c r="A36" s="80">
        <v>91.15</v>
      </c>
      <c r="B36" s="89">
        <f t="shared" si="13"/>
        <v>460</v>
      </c>
      <c r="C36" s="90">
        <f t="shared" si="17"/>
        <v>31.150000000000006</v>
      </c>
      <c r="D36" s="91">
        <v>100.8</v>
      </c>
      <c r="E36" s="89">
        <f t="shared" si="1"/>
        <v>386</v>
      </c>
      <c r="F36" s="90">
        <f t="shared" si="18"/>
        <v>40.8</v>
      </c>
      <c r="G36" s="91">
        <v>111.4</v>
      </c>
      <c r="H36" s="89">
        <f t="shared" si="3"/>
        <v>312</v>
      </c>
      <c r="I36" s="90">
        <f t="shared" si="19"/>
        <v>51.400000000000006</v>
      </c>
      <c r="J36" s="91">
        <v>122</v>
      </c>
      <c r="K36" s="89">
        <f t="shared" si="5"/>
        <v>245</v>
      </c>
      <c r="L36" s="92">
        <f t="shared" si="16"/>
        <v>2</v>
      </c>
      <c r="M36" s="91">
        <v>134.25</v>
      </c>
      <c r="N36" s="89">
        <f t="shared" si="7"/>
        <v>177</v>
      </c>
      <c r="O36" s="92">
        <f t="shared" si="20"/>
        <v>14.25</v>
      </c>
      <c r="P36" s="91">
        <v>148.54</v>
      </c>
      <c r="Q36" s="89">
        <f t="shared" si="9"/>
        <v>111</v>
      </c>
      <c r="R36" s="92">
        <f t="shared" si="21"/>
        <v>28.539999999999992</v>
      </c>
      <c r="S36" s="91">
        <v>170.7</v>
      </c>
      <c r="T36" s="89">
        <f t="shared" si="11"/>
        <v>38</v>
      </c>
      <c r="U36" s="92">
        <f t="shared" si="22"/>
        <v>50.69999999999999</v>
      </c>
    </row>
    <row r="37" spans="1:21" ht="13.5" customHeight="1">
      <c r="A37" s="80">
        <v>91.3</v>
      </c>
      <c r="B37" s="89">
        <f t="shared" si="13"/>
        <v>459</v>
      </c>
      <c r="C37" s="90">
        <f t="shared" si="17"/>
        <v>31.299999999999997</v>
      </c>
      <c r="D37" s="91">
        <v>101</v>
      </c>
      <c r="E37" s="89">
        <f t="shared" si="1"/>
        <v>384</v>
      </c>
      <c r="F37" s="90">
        <f t="shared" si="18"/>
        <v>41</v>
      </c>
      <c r="G37" s="91">
        <v>111.6</v>
      </c>
      <c r="H37" s="89">
        <f t="shared" si="3"/>
        <v>310</v>
      </c>
      <c r="I37" s="90">
        <f t="shared" si="19"/>
        <v>51.599999999999994</v>
      </c>
      <c r="J37" s="91">
        <v>122.2</v>
      </c>
      <c r="K37" s="89">
        <f t="shared" si="5"/>
        <v>244</v>
      </c>
      <c r="L37" s="92">
        <f t="shared" si="16"/>
        <v>2.200000000000003</v>
      </c>
      <c r="M37" s="91">
        <v>134.5</v>
      </c>
      <c r="N37" s="89">
        <f t="shared" si="7"/>
        <v>176</v>
      </c>
      <c r="O37" s="92">
        <f t="shared" si="20"/>
        <v>14.5</v>
      </c>
      <c r="P37" s="91">
        <v>148.82</v>
      </c>
      <c r="Q37" s="89">
        <f t="shared" si="9"/>
        <v>110</v>
      </c>
      <c r="R37" s="92">
        <f t="shared" si="21"/>
        <v>28.819999999999993</v>
      </c>
      <c r="S37" s="91">
        <v>171.2</v>
      </c>
      <c r="T37" s="89">
        <f t="shared" si="11"/>
        <v>37</v>
      </c>
      <c r="U37" s="92">
        <f t="shared" si="22"/>
        <v>51.19999999999999</v>
      </c>
    </row>
    <row r="38" spans="1:21" ht="13.5" customHeight="1">
      <c r="A38" s="80">
        <v>91.45</v>
      </c>
      <c r="B38" s="89">
        <f t="shared" si="13"/>
        <v>458</v>
      </c>
      <c r="C38" s="90">
        <f t="shared" si="17"/>
        <v>31.450000000000003</v>
      </c>
      <c r="D38" s="91">
        <v>101.2</v>
      </c>
      <c r="E38" s="89">
        <f t="shared" si="1"/>
        <v>383</v>
      </c>
      <c r="F38" s="90">
        <f t="shared" si="18"/>
        <v>41.2</v>
      </c>
      <c r="G38" s="91">
        <v>111.8</v>
      </c>
      <c r="H38" s="89">
        <f t="shared" si="3"/>
        <v>309</v>
      </c>
      <c r="I38" s="90">
        <f t="shared" si="19"/>
        <v>51.8</v>
      </c>
      <c r="J38" s="91">
        <v>122.4</v>
      </c>
      <c r="K38" s="89">
        <f t="shared" si="5"/>
        <v>242</v>
      </c>
      <c r="L38" s="92">
        <f t="shared" si="16"/>
        <v>2.4000000000000057</v>
      </c>
      <c r="M38" s="91">
        <v>134.75</v>
      </c>
      <c r="N38" s="89">
        <f t="shared" si="7"/>
        <v>175</v>
      </c>
      <c r="O38" s="92">
        <f t="shared" si="20"/>
        <v>14.75</v>
      </c>
      <c r="P38" s="91">
        <v>149.1</v>
      </c>
      <c r="Q38" s="89">
        <f t="shared" si="9"/>
        <v>109</v>
      </c>
      <c r="R38" s="92">
        <f t="shared" si="21"/>
        <v>29.099999999999994</v>
      </c>
      <c r="S38" s="91">
        <v>171.7</v>
      </c>
      <c r="T38" s="89">
        <f t="shared" si="11"/>
        <v>36</v>
      </c>
      <c r="U38" s="92">
        <f t="shared" si="22"/>
        <v>51.69999999999999</v>
      </c>
    </row>
    <row r="39" spans="1:21" ht="13.5" customHeight="1">
      <c r="A39" s="80">
        <v>91.6</v>
      </c>
      <c r="B39" s="89">
        <f t="shared" si="13"/>
        <v>456</v>
      </c>
      <c r="C39" s="90">
        <f t="shared" si="17"/>
        <v>31.599999999999994</v>
      </c>
      <c r="D39" s="91">
        <v>101.4</v>
      </c>
      <c r="E39" s="89">
        <f t="shared" si="1"/>
        <v>381</v>
      </c>
      <c r="F39" s="90">
        <f t="shared" si="18"/>
        <v>41.400000000000006</v>
      </c>
      <c r="G39" s="91">
        <v>112</v>
      </c>
      <c r="H39" s="89">
        <f t="shared" si="3"/>
        <v>308</v>
      </c>
      <c r="I39" s="90">
        <f t="shared" si="19"/>
        <v>52</v>
      </c>
      <c r="J39" s="91">
        <v>122.6</v>
      </c>
      <c r="K39" s="89">
        <f t="shared" si="5"/>
        <v>241</v>
      </c>
      <c r="L39" s="92">
        <f t="shared" si="16"/>
        <v>2.5999999999999943</v>
      </c>
      <c r="M39" s="91">
        <v>135</v>
      </c>
      <c r="N39" s="89">
        <f t="shared" si="7"/>
        <v>173</v>
      </c>
      <c r="O39" s="92">
        <f t="shared" si="20"/>
        <v>15</v>
      </c>
      <c r="P39" s="91">
        <v>149.38</v>
      </c>
      <c r="Q39" s="89">
        <f t="shared" si="9"/>
        <v>108</v>
      </c>
      <c r="R39" s="92">
        <f t="shared" si="21"/>
        <v>29.379999999999995</v>
      </c>
      <c r="S39" s="91">
        <v>172.2</v>
      </c>
      <c r="T39" s="89">
        <f t="shared" si="11"/>
        <v>34</v>
      </c>
      <c r="U39" s="92">
        <f t="shared" si="22"/>
        <v>52.19999999999999</v>
      </c>
    </row>
    <row r="40" spans="1:21" ht="13.5" customHeight="1">
      <c r="A40" s="80">
        <v>91.75</v>
      </c>
      <c r="B40" s="89">
        <f t="shared" si="13"/>
        <v>455</v>
      </c>
      <c r="C40" s="90">
        <f t="shared" si="17"/>
        <v>31.75</v>
      </c>
      <c r="D40" s="91">
        <v>101.6</v>
      </c>
      <c r="E40" s="89">
        <f t="shared" si="1"/>
        <v>380</v>
      </c>
      <c r="F40" s="90">
        <f t="shared" si="18"/>
        <v>41.599999999999994</v>
      </c>
      <c r="G40" s="91">
        <v>112.2</v>
      </c>
      <c r="H40" s="89">
        <f t="shared" si="3"/>
        <v>306</v>
      </c>
      <c r="I40" s="90">
        <f t="shared" si="19"/>
        <v>52.2</v>
      </c>
      <c r="J40" s="91">
        <v>122.8</v>
      </c>
      <c r="K40" s="89">
        <f t="shared" si="5"/>
        <v>240</v>
      </c>
      <c r="L40" s="92">
        <f t="shared" si="16"/>
        <v>2.799999999999997</v>
      </c>
      <c r="M40" s="91">
        <v>135.25</v>
      </c>
      <c r="N40" s="89">
        <f t="shared" si="7"/>
        <v>172</v>
      </c>
      <c r="O40" s="92">
        <f t="shared" si="20"/>
        <v>15.25</v>
      </c>
      <c r="P40" s="91">
        <v>149.66</v>
      </c>
      <c r="Q40" s="89">
        <f t="shared" si="9"/>
        <v>107</v>
      </c>
      <c r="R40" s="92">
        <f t="shared" si="21"/>
        <v>29.659999999999997</v>
      </c>
      <c r="S40" s="91">
        <v>172.7</v>
      </c>
      <c r="T40" s="89">
        <f t="shared" si="11"/>
        <v>33</v>
      </c>
      <c r="U40" s="92">
        <f t="shared" si="22"/>
        <v>52.69999999999999</v>
      </c>
    </row>
    <row r="41" spans="1:21" ht="13.5" customHeight="1">
      <c r="A41" s="80">
        <v>91.9</v>
      </c>
      <c r="B41" s="89">
        <f t="shared" si="13"/>
        <v>454</v>
      </c>
      <c r="C41" s="90">
        <f t="shared" si="17"/>
        <v>31.900000000000006</v>
      </c>
      <c r="D41" s="91">
        <v>101.8</v>
      </c>
      <c r="E41" s="89">
        <f t="shared" si="1"/>
        <v>379</v>
      </c>
      <c r="F41" s="90">
        <f t="shared" si="18"/>
        <v>41.8</v>
      </c>
      <c r="G41" s="91">
        <v>112.4</v>
      </c>
      <c r="H41" s="89">
        <f t="shared" si="3"/>
        <v>305</v>
      </c>
      <c r="I41" s="90">
        <f t="shared" si="19"/>
        <v>52.400000000000006</v>
      </c>
      <c r="J41" s="91">
        <v>123</v>
      </c>
      <c r="K41" s="89">
        <f t="shared" si="5"/>
        <v>239</v>
      </c>
      <c r="L41" s="92">
        <f t="shared" si="16"/>
        <v>3</v>
      </c>
      <c r="M41" s="91">
        <v>135.5</v>
      </c>
      <c r="N41" s="89">
        <f t="shared" si="7"/>
        <v>171</v>
      </c>
      <c r="O41" s="92">
        <f t="shared" si="20"/>
        <v>15.5</v>
      </c>
      <c r="P41" s="91">
        <v>149.94</v>
      </c>
      <c r="Q41" s="89">
        <f t="shared" si="9"/>
        <v>106</v>
      </c>
      <c r="R41" s="92">
        <f t="shared" si="21"/>
        <v>29.939999999999998</v>
      </c>
      <c r="S41" s="91">
        <v>173.2</v>
      </c>
      <c r="T41" s="89">
        <f t="shared" si="11"/>
        <v>32</v>
      </c>
      <c r="U41" s="92">
        <f t="shared" si="22"/>
        <v>53.19999999999999</v>
      </c>
    </row>
    <row r="42" spans="1:21" ht="13.5" customHeight="1">
      <c r="A42" s="80">
        <v>92.05</v>
      </c>
      <c r="B42" s="89">
        <f t="shared" si="13"/>
        <v>453</v>
      </c>
      <c r="C42" s="90">
        <f t="shared" si="17"/>
        <v>32.05</v>
      </c>
      <c r="D42" s="91">
        <v>102</v>
      </c>
      <c r="E42" s="89">
        <f t="shared" si="1"/>
        <v>377</v>
      </c>
      <c r="F42" s="90">
        <f t="shared" si="18"/>
        <v>42</v>
      </c>
      <c r="G42" s="91">
        <v>112.6</v>
      </c>
      <c r="H42" s="89">
        <f t="shared" si="3"/>
        <v>304</v>
      </c>
      <c r="I42" s="90">
        <f t="shared" si="19"/>
        <v>52.599999999999994</v>
      </c>
      <c r="J42" s="91">
        <v>123.2</v>
      </c>
      <c r="K42" s="89">
        <f t="shared" si="5"/>
        <v>238</v>
      </c>
      <c r="L42" s="92">
        <f t="shared" si="16"/>
        <v>3.200000000000003</v>
      </c>
      <c r="M42" s="91">
        <v>135.75</v>
      </c>
      <c r="N42" s="89">
        <f t="shared" si="7"/>
        <v>170</v>
      </c>
      <c r="O42" s="92">
        <f t="shared" si="20"/>
        <v>15.75</v>
      </c>
      <c r="P42" s="91">
        <v>150.22</v>
      </c>
      <c r="Q42" s="89">
        <f t="shared" si="9"/>
        <v>104</v>
      </c>
      <c r="R42" s="92">
        <f t="shared" si="21"/>
        <v>30.22</v>
      </c>
      <c r="S42" s="91">
        <v>173.7</v>
      </c>
      <c r="T42" s="89">
        <f t="shared" si="11"/>
        <v>31</v>
      </c>
      <c r="U42" s="92">
        <f t="shared" si="22"/>
        <v>53.69999999999999</v>
      </c>
    </row>
    <row r="43" spans="1:21" ht="13.5" customHeight="1">
      <c r="A43" s="80">
        <v>92.2</v>
      </c>
      <c r="B43" s="89">
        <f t="shared" si="13"/>
        <v>452</v>
      </c>
      <c r="C43" s="90">
        <f t="shared" si="17"/>
        <v>32.2</v>
      </c>
      <c r="D43" s="91">
        <v>102.2</v>
      </c>
      <c r="E43" s="89">
        <f t="shared" si="1"/>
        <v>376</v>
      </c>
      <c r="F43" s="90">
        <f t="shared" si="18"/>
        <v>42.2</v>
      </c>
      <c r="G43" s="91">
        <v>112.8</v>
      </c>
      <c r="H43" s="89">
        <f t="shared" si="3"/>
        <v>302</v>
      </c>
      <c r="I43" s="90">
        <f t="shared" si="19"/>
        <v>52.8</v>
      </c>
      <c r="J43" s="91">
        <v>123.4</v>
      </c>
      <c r="K43" s="89">
        <f t="shared" si="5"/>
        <v>237</v>
      </c>
      <c r="L43" s="92">
        <f t="shared" si="16"/>
        <v>3.4000000000000057</v>
      </c>
      <c r="M43" s="91">
        <v>136</v>
      </c>
      <c r="N43" s="89">
        <f t="shared" si="7"/>
        <v>168</v>
      </c>
      <c r="O43" s="92">
        <f t="shared" si="20"/>
        <v>16</v>
      </c>
      <c r="P43" s="91">
        <v>150.5</v>
      </c>
      <c r="Q43" s="89">
        <f t="shared" si="9"/>
        <v>103</v>
      </c>
      <c r="R43" s="92">
        <f t="shared" si="21"/>
        <v>30.5</v>
      </c>
      <c r="S43" s="91">
        <v>174.2</v>
      </c>
      <c r="T43" s="89">
        <f t="shared" si="11"/>
        <v>30</v>
      </c>
      <c r="U43" s="92">
        <f t="shared" si="22"/>
        <v>54.19999999999999</v>
      </c>
    </row>
    <row r="44" spans="1:21" ht="13.5" customHeight="1">
      <c r="A44" s="80">
        <v>92.35</v>
      </c>
      <c r="B44" s="89">
        <f t="shared" si="13"/>
        <v>450</v>
      </c>
      <c r="C44" s="90">
        <f t="shared" si="17"/>
        <v>32.349999999999994</v>
      </c>
      <c r="D44" s="91">
        <v>102.4</v>
      </c>
      <c r="E44" s="89">
        <f t="shared" si="1"/>
        <v>374</v>
      </c>
      <c r="F44" s="90">
        <f t="shared" si="18"/>
        <v>42.400000000000006</v>
      </c>
      <c r="G44" s="91">
        <v>113</v>
      </c>
      <c r="H44" s="89">
        <f t="shared" si="3"/>
        <v>301</v>
      </c>
      <c r="I44" s="90">
        <f t="shared" si="19"/>
        <v>53</v>
      </c>
      <c r="J44" s="91">
        <v>123.6</v>
      </c>
      <c r="K44" s="89">
        <f t="shared" si="5"/>
        <v>235</v>
      </c>
      <c r="L44" s="92">
        <f t="shared" si="16"/>
        <v>3.5999999999999943</v>
      </c>
      <c r="M44" s="91">
        <v>136.25</v>
      </c>
      <c r="N44" s="89">
        <f t="shared" si="7"/>
        <v>167</v>
      </c>
      <c r="O44" s="92">
        <f t="shared" si="20"/>
        <v>16.25</v>
      </c>
      <c r="P44" s="91">
        <v>150.78</v>
      </c>
      <c r="Q44" s="89">
        <f t="shared" si="9"/>
        <v>102</v>
      </c>
      <c r="R44" s="92">
        <f t="shared" si="21"/>
        <v>30.78</v>
      </c>
      <c r="S44" s="91">
        <v>174.7</v>
      </c>
      <c r="T44" s="89">
        <f t="shared" si="11"/>
        <v>29</v>
      </c>
      <c r="U44" s="92">
        <f t="shared" si="22"/>
        <v>54.69999999999999</v>
      </c>
    </row>
    <row r="45" spans="1:21" ht="13.5" customHeight="1">
      <c r="A45" s="80">
        <v>92.5</v>
      </c>
      <c r="B45" s="89">
        <f t="shared" si="13"/>
        <v>449</v>
      </c>
      <c r="C45" s="90">
        <f t="shared" si="17"/>
        <v>32.5</v>
      </c>
      <c r="D45" s="91">
        <v>102.6</v>
      </c>
      <c r="E45" s="89">
        <f t="shared" si="1"/>
        <v>373</v>
      </c>
      <c r="F45" s="90">
        <f t="shared" si="18"/>
        <v>42.599999999999994</v>
      </c>
      <c r="G45" s="91">
        <v>113.2</v>
      </c>
      <c r="H45" s="89">
        <f t="shared" si="3"/>
        <v>300</v>
      </c>
      <c r="I45" s="90">
        <f t="shared" si="19"/>
        <v>53.2</v>
      </c>
      <c r="J45" s="91">
        <v>123.8</v>
      </c>
      <c r="K45" s="89">
        <f t="shared" si="5"/>
        <v>234</v>
      </c>
      <c r="L45" s="92">
        <f t="shared" si="16"/>
        <v>3.799999999999997</v>
      </c>
      <c r="M45" s="91">
        <v>136.5</v>
      </c>
      <c r="N45" s="89">
        <f t="shared" si="7"/>
        <v>166</v>
      </c>
      <c r="O45" s="92">
        <f t="shared" si="20"/>
        <v>16.5</v>
      </c>
      <c r="P45" s="91">
        <v>151.06</v>
      </c>
      <c r="Q45" s="89">
        <f t="shared" si="9"/>
        <v>101</v>
      </c>
      <c r="R45" s="92">
        <f t="shared" si="21"/>
        <v>31.060000000000002</v>
      </c>
      <c r="S45" s="91">
        <v>175.2</v>
      </c>
      <c r="T45" s="89">
        <f t="shared" si="11"/>
        <v>28</v>
      </c>
      <c r="U45" s="92">
        <f t="shared" si="22"/>
        <v>55.19999999999999</v>
      </c>
    </row>
    <row r="46" spans="1:21" ht="13.5" customHeight="1">
      <c r="A46" s="80">
        <v>92.65</v>
      </c>
      <c r="B46" s="89">
        <f t="shared" si="13"/>
        <v>448</v>
      </c>
      <c r="C46" s="90">
        <f t="shared" si="17"/>
        <v>32.650000000000006</v>
      </c>
      <c r="D46" s="91">
        <v>102.8</v>
      </c>
      <c r="E46" s="89">
        <f t="shared" si="1"/>
        <v>371</v>
      </c>
      <c r="F46" s="90">
        <f t="shared" si="18"/>
        <v>42.8</v>
      </c>
      <c r="G46" s="91">
        <v>113.4</v>
      </c>
      <c r="H46" s="89">
        <f t="shared" si="3"/>
        <v>298</v>
      </c>
      <c r="I46" s="90">
        <f t="shared" si="19"/>
        <v>53.400000000000006</v>
      </c>
      <c r="J46" s="91">
        <v>124</v>
      </c>
      <c r="K46" s="89">
        <f t="shared" si="5"/>
        <v>233</v>
      </c>
      <c r="L46" s="92">
        <f t="shared" si="16"/>
        <v>4</v>
      </c>
      <c r="M46" s="91">
        <v>136.75</v>
      </c>
      <c r="N46" s="89">
        <f t="shared" si="7"/>
        <v>165</v>
      </c>
      <c r="O46" s="92">
        <f t="shared" si="20"/>
        <v>16.75</v>
      </c>
      <c r="P46" s="91">
        <v>151.34</v>
      </c>
      <c r="Q46" s="89">
        <f t="shared" si="9"/>
        <v>100</v>
      </c>
      <c r="R46" s="92">
        <f t="shared" si="21"/>
        <v>31.340000000000003</v>
      </c>
      <c r="S46" s="91">
        <v>175.7</v>
      </c>
      <c r="T46" s="89">
        <f t="shared" si="11"/>
        <v>27</v>
      </c>
      <c r="U46" s="92">
        <f t="shared" si="22"/>
        <v>55.69999999999999</v>
      </c>
    </row>
    <row r="47" spans="1:21" ht="13.5" customHeight="1">
      <c r="A47" s="80">
        <v>92.8</v>
      </c>
      <c r="B47" s="89">
        <f t="shared" si="13"/>
        <v>447</v>
      </c>
      <c r="C47" s="90">
        <f t="shared" si="17"/>
        <v>32.8</v>
      </c>
      <c r="D47" s="91">
        <v>103</v>
      </c>
      <c r="E47" s="89">
        <f t="shared" si="1"/>
        <v>370</v>
      </c>
      <c r="F47" s="90">
        <f t="shared" si="18"/>
        <v>43</v>
      </c>
      <c r="G47" s="91">
        <v>113.6</v>
      </c>
      <c r="H47" s="89">
        <f t="shared" si="3"/>
        <v>297</v>
      </c>
      <c r="I47" s="90">
        <f t="shared" si="19"/>
        <v>53.599999999999994</v>
      </c>
      <c r="J47" s="91">
        <v>124.2</v>
      </c>
      <c r="K47" s="89">
        <f t="shared" si="5"/>
        <v>232</v>
      </c>
      <c r="L47" s="92">
        <f t="shared" si="16"/>
        <v>4.200000000000003</v>
      </c>
      <c r="M47" s="91">
        <v>137</v>
      </c>
      <c r="N47" s="89">
        <f t="shared" si="7"/>
        <v>163</v>
      </c>
      <c r="O47" s="92">
        <f t="shared" si="20"/>
        <v>17</v>
      </c>
      <c r="P47" s="91">
        <v>151.62</v>
      </c>
      <c r="Q47" s="89">
        <f t="shared" si="9"/>
        <v>99</v>
      </c>
      <c r="R47" s="92">
        <f t="shared" si="21"/>
        <v>31.620000000000005</v>
      </c>
      <c r="S47" s="91">
        <v>176.2</v>
      </c>
      <c r="T47" s="89">
        <f t="shared" si="11"/>
        <v>26</v>
      </c>
      <c r="U47" s="92">
        <f t="shared" si="22"/>
        <v>56.19999999999999</v>
      </c>
    </row>
    <row r="48" spans="1:21" ht="13.5" customHeight="1">
      <c r="A48" s="80">
        <v>92.95</v>
      </c>
      <c r="B48" s="89">
        <f t="shared" si="13"/>
        <v>446</v>
      </c>
      <c r="C48" s="90">
        <f t="shared" si="17"/>
        <v>32.95</v>
      </c>
      <c r="D48" s="91">
        <v>103.2</v>
      </c>
      <c r="E48" s="89">
        <f t="shared" si="1"/>
        <v>368</v>
      </c>
      <c r="F48" s="90">
        <f t="shared" si="18"/>
        <v>43.2</v>
      </c>
      <c r="G48" s="91">
        <v>113.8</v>
      </c>
      <c r="H48" s="89">
        <f t="shared" si="3"/>
        <v>296</v>
      </c>
      <c r="I48" s="90">
        <f t="shared" si="19"/>
        <v>53.8</v>
      </c>
      <c r="J48" s="91">
        <v>124.4</v>
      </c>
      <c r="K48" s="89">
        <f t="shared" si="5"/>
        <v>231</v>
      </c>
      <c r="L48" s="92">
        <f t="shared" si="16"/>
        <v>4.400000000000006</v>
      </c>
      <c r="M48" s="91">
        <v>137.25</v>
      </c>
      <c r="N48" s="89">
        <f t="shared" si="7"/>
        <v>162</v>
      </c>
      <c r="O48" s="92">
        <f t="shared" si="20"/>
        <v>17.25</v>
      </c>
      <c r="P48" s="91">
        <v>151.9</v>
      </c>
      <c r="Q48" s="89">
        <f t="shared" si="9"/>
        <v>98</v>
      </c>
      <c r="R48" s="92">
        <f t="shared" si="21"/>
        <v>31.900000000000006</v>
      </c>
      <c r="S48" s="91">
        <v>176.7</v>
      </c>
      <c r="T48" s="89">
        <f t="shared" si="11"/>
        <v>24</v>
      </c>
      <c r="U48" s="92">
        <f t="shared" si="22"/>
        <v>56.69999999999999</v>
      </c>
    </row>
    <row r="49" spans="1:21" ht="13.5" customHeight="1">
      <c r="A49" s="80">
        <v>93.1</v>
      </c>
      <c r="B49" s="89">
        <f t="shared" si="13"/>
        <v>444</v>
      </c>
      <c r="C49" s="90">
        <f t="shared" si="17"/>
        <v>33.099999999999994</v>
      </c>
      <c r="D49" s="91">
        <v>103.4</v>
      </c>
      <c r="E49" s="89">
        <f t="shared" si="1"/>
        <v>367</v>
      </c>
      <c r="F49" s="90">
        <f t="shared" si="18"/>
        <v>43.400000000000006</v>
      </c>
      <c r="G49" s="91">
        <v>114</v>
      </c>
      <c r="H49" s="89">
        <f t="shared" si="3"/>
        <v>294</v>
      </c>
      <c r="I49" s="90">
        <f t="shared" si="19"/>
        <v>54</v>
      </c>
      <c r="J49" s="91">
        <v>124.6</v>
      </c>
      <c r="K49" s="89">
        <f t="shared" si="5"/>
        <v>230</v>
      </c>
      <c r="L49" s="92">
        <f t="shared" si="16"/>
        <v>4.599999999999994</v>
      </c>
      <c r="M49" s="91">
        <v>137.5</v>
      </c>
      <c r="N49" s="89">
        <f t="shared" si="7"/>
        <v>161</v>
      </c>
      <c r="O49" s="92">
        <f t="shared" si="20"/>
        <v>17.5</v>
      </c>
      <c r="P49" s="91">
        <v>152.18</v>
      </c>
      <c r="Q49" s="89">
        <f t="shared" si="9"/>
        <v>97</v>
      </c>
      <c r="R49" s="92">
        <f t="shared" si="21"/>
        <v>32.18000000000001</v>
      </c>
      <c r="S49" s="91">
        <v>177.2</v>
      </c>
      <c r="T49" s="89">
        <f t="shared" si="11"/>
        <v>23</v>
      </c>
      <c r="U49" s="92">
        <f t="shared" si="22"/>
        <v>57.19999999999999</v>
      </c>
    </row>
    <row r="50" spans="1:21" ht="13.5" customHeight="1">
      <c r="A50" s="80">
        <v>93.25</v>
      </c>
      <c r="B50" s="89">
        <f t="shared" si="13"/>
        <v>443</v>
      </c>
      <c r="C50" s="90">
        <f t="shared" si="17"/>
        <v>33.25</v>
      </c>
      <c r="D50" s="91">
        <v>103.6</v>
      </c>
      <c r="E50" s="89">
        <f t="shared" si="1"/>
        <v>366</v>
      </c>
      <c r="F50" s="90">
        <f t="shared" si="18"/>
        <v>43.599999999999994</v>
      </c>
      <c r="G50" s="91">
        <v>114.2</v>
      </c>
      <c r="H50" s="89">
        <f t="shared" si="3"/>
        <v>293</v>
      </c>
      <c r="I50" s="90">
        <f t="shared" si="19"/>
        <v>54.2</v>
      </c>
      <c r="J50" s="91">
        <v>124.8</v>
      </c>
      <c r="K50" s="89">
        <f t="shared" si="5"/>
        <v>228</v>
      </c>
      <c r="L50" s="92">
        <f t="shared" si="16"/>
        <v>4.799999999999997</v>
      </c>
      <c r="M50" s="91">
        <v>137.75</v>
      </c>
      <c r="N50" s="89">
        <f t="shared" si="7"/>
        <v>160</v>
      </c>
      <c r="O50" s="92">
        <f t="shared" si="20"/>
        <v>17.75</v>
      </c>
      <c r="P50" s="91">
        <v>152.46</v>
      </c>
      <c r="Q50" s="89">
        <f t="shared" si="9"/>
        <v>96</v>
      </c>
      <c r="R50" s="92">
        <f t="shared" si="21"/>
        <v>32.46000000000001</v>
      </c>
      <c r="S50" s="91">
        <v>177.7</v>
      </c>
      <c r="T50" s="89">
        <f t="shared" si="11"/>
        <v>23</v>
      </c>
      <c r="U50" s="92">
        <f t="shared" si="22"/>
        <v>57.69999999999999</v>
      </c>
    </row>
    <row r="51" spans="1:21" ht="13.5" customHeight="1">
      <c r="A51" s="80">
        <v>93.4</v>
      </c>
      <c r="B51" s="89">
        <f t="shared" si="13"/>
        <v>442</v>
      </c>
      <c r="C51" s="90">
        <f t="shared" si="17"/>
        <v>33.400000000000006</v>
      </c>
      <c r="D51" s="91">
        <v>103.8</v>
      </c>
      <c r="E51" s="89">
        <f t="shared" si="1"/>
        <v>364</v>
      </c>
      <c r="F51" s="90">
        <f t="shared" si="18"/>
        <v>43.8</v>
      </c>
      <c r="G51" s="91">
        <v>114.4</v>
      </c>
      <c r="H51" s="89">
        <f t="shared" si="3"/>
        <v>292</v>
      </c>
      <c r="I51" s="90">
        <f t="shared" si="19"/>
        <v>54.400000000000006</v>
      </c>
      <c r="J51" s="91">
        <v>125</v>
      </c>
      <c r="K51" s="89">
        <f t="shared" si="5"/>
        <v>227</v>
      </c>
      <c r="L51" s="92">
        <f t="shared" si="16"/>
        <v>5</v>
      </c>
      <c r="M51" s="91">
        <v>138</v>
      </c>
      <c r="N51" s="89">
        <f t="shared" si="7"/>
        <v>158</v>
      </c>
      <c r="O51" s="92">
        <f t="shared" si="20"/>
        <v>18</v>
      </c>
      <c r="P51" s="91">
        <v>152.74</v>
      </c>
      <c r="Q51" s="89">
        <f t="shared" si="9"/>
        <v>95</v>
      </c>
      <c r="R51" s="92">
        <f>SUM(P51)-120</f>
        <v>32.74000000000001</v>
      </c>
      <c r="S51" s="91">
        <v>178.2</v>
      </c>
      <c r="T51" s="89">
        <f t="shared" si="11"/>
        <v>22</v>
      </c>
      <c r="U51" s="92">
        <f>SUM(S51)-120</f>
        <v>58.19999999999999</v>
      </c>
    </row>
    <row r="52" spans="1:21" ht="13.5" customHeight="1">
      <c r="A52" s="80">
        <v>93.55</v>
      </c>
      <c r="B52" s="89">
        <f t="shared" si="13"/>
        <v>441</v>
      </c>
      <c r="C52" s="90">
        <f t="shared" si="17"/>
        <v>33.55</v>
      </c>
      <c r="D52" s="91">
        <v>104</v>
      </c>
      <c r="E52" s="89">
        <f t="shared" si="1"/>
        <v>363</v>
      </c>
      <c r="F52" s="90">
        <f t="shared" si="18"/>
        <v>44</v>
      </c>
      <c r="G52" s="91">
        <v>114.6</v>
      </c>
      <c r="H52" s="89">
        <f t="shared" si="3"/>
        <v>291</v>
      </c>
      <c r="I52" s="90">
        <f t="shared" si="19"/>
        <v>54.599999999999994</v>
      </c>
      <c r="J52" s="91">
        <v>125.2</v>
      </c>
      <c r="K52" s="89">
        <f t="shared" si="5"/>
        <v>226</v>
      </c>
      <c r="L52" s="92">
        <f t="shared" si="16"/>
        <v>5.200000000000003</v>
      </c>
      <c r="M52" s="91">
        <v>138.25</v>
      </c>
      <c r="N52" s="89">
        <f t="shared" si="7"/>
        <v>157</v>
      </c>
      <c r="O52" s="92">
        <f t="shared" si="20"/>
        <v>18.25</v>
      </c>
      <c r="P52" s="91">
        <v>153.02</v>
      </c>
      <c r="Q52" s="89">
        <f t="shared" si="9"/>
        <v>94</v>
      </c>
      <c r="R52" s="92">
        <f>SUM(P52)-120</f>
        <v>33.02000000000001</v>
      </c>
      <c r="S52" s="91">
        <v>178.7</v>
      </c>
      <c r="T52" s="89">
        <f t="shared" si="11"/>
        <v>21</v>
      </c>
      <c r="U52" s="92">
        <f>SUM(S52)-120</f>
        <v>58.69999999999999</v>
      </c>
    </row>
    <row r="53" spans="1:21" ht="13.5" customHeight="1">
      <c r="A53" s="80">
        <v>93.7</v>
      </c>
      <c r="B53" s="89">
        <f t="shared" si="13"/>
        <v>440</v>
      </c>
      <c r="C53" s="90">
        <f t="shared" si="17"/>
        <v>33.7</v>
      </c>
      <c r="D53" s="91">
        <v>104.2</v>
      </c>
      <c r="E53" s="89">
        <f t="shared" si="1"/>
        <v>361</v>
      </c>
      <c r="F53" s="90">
        <f t="shared" si="18"/>
        <v>44.2</v>
      </c>
      <c r="G53" s="91">
        <v>114.8</v>
      </c>
      <c r="H53" s="89">
        <f t="shared" si="3"/>
        <v>289</v>
      </c>
      <c r="I53" s="90">
        <f t="shared" si="19"/>
        <v>54.8</v>
      </c>
      <c r="J53" s="91">
        <v>125.4</v>
      </c>
      <c r="K53" s="89">
        <f t="shared" si="5"/>
        <v>225</v>
      </c>
      <c r="L53" s="92">
        <f t="shared" si="16"/>
        <v>5.400000000000006</v>
      </c>
      <c r="M53" s="91">
        <v>138.5</v>
      </c>
      <c r="N53" s="89">
        <f t="shared" si="7"/>
        <v>156</v>
      </c>
      <c r="O53" s="92">
        <f t="shared" si="20"/>
        <v>18.5</v>
      </c>
      <c r="P53" s="91">
        <v>153.3</v>
      </c>
      <c r="Q53" s="89">
        <f t="shared" si="9"/>
        <v>93</v>
      </c>
      <c r="R53" s="92">
        <f>SUM(P53)-120</f>
        <v>33.30000000000001</v>
      </c>
      <c r="S53" s="91">
        <v>179.2</v>
      </c>
      <c r="T53" s="89">
        <f t="shared" si="11"/>
        <v>20</v>
      </c>
      <c r="U53" s="92">
        <f>SUM(S53)-120</f>
        <v>59.19999999999999</v>
      </c>
    </row>
    <row r="54" spans="1:21" ht="13.5" customHeight="1">
      <c r="A54" s="80">
        <v>93.85</v>
      </c>
      <c r="B54" s="89">
        <f t="shared" si="13"/>
        <v>439</v>
      </c>
      <c r="C54" s="90">
        <f t="shared" si="17"/>
        <v>33.849999999999994</v>
      </c>
      <c r="D54" s="91">
        <v>104.4</v>
      </c>
      <c r="E54" s="89">
        <f t="shared" si="1"/>
        <v>360</v>
      </c>
      <c r="F54" s="90">
        <f t="shared" si="18"/>
        <v>44.400000000000006</v>
      </c>
      <c r="G54" s="91">
        <v>115</v>
      </c>
      <c r="H54" s="89">
        <f t="shared" si="3"/>
        <v>288</v>
      </c>
      <c r="I54" s="90">
        <f t="shared" si="19"/>
        <v>55</v>
      </c>
      <c r="J54" s="91">
        <v>125.6</v>
      </c>
      <c r="K54" s="89">
        <f t="shared" si="5"/>
        <v>224</v>
      </c>
      <c r="L54" s="92">
        <f t="shared" si="16"/>
        <v>5.599999999999994</v>
      </c>
      <c r="M54" s="91">
        <v>138.75</v>
      </c>
      <c r="N54" s="89">
        <f t="shared" si="7"/>
        <v>155</v>
      </c>
      <c r="O54" s="92">
        <f t="shared" si="20"/>
        <v>18.75</v>
      </c>
      <c r="P54" s="91">
        <v>153.58</v>
      </c>
      <c r="Q54" s="89">
        <f t="shared" si="9"/>
        <v>91</v>
      </c>
      <c r="R54" s="92">
        <f>SUM(P54)-120</f>
        <v>33.58000000000001</v>
      </c>
      <c r="S54" s="91">
        <v>179.7</v>
      </c>
      <c r="T54" s="89">
        <f t="shared" si="11"/>
        <v>19</v>
      </c>
      <c r="U54" s="92">
        <f>SUM(S54)-120</f>
        <v>59.69999999999999</v>
      </c>
    </row>
    <row r="55" spans="1:21" ht="13.5" customHeight="1">
      <c r="A55" s="80">
        <v>94</v>
      </c>
      <c r="B55" s="89">
        <f t="shared" si="13"/>
        <v>437</v>
      </c>
      <c r="C55" s="90">
        <f t="shared" si="17"/>
        <v>34</v>
      </c>
      <c r="D55" s="91">
        <v>104.6</v>
      </c>
      <c r="E55" s="89">
        <f t="shared" si="1"/>
        <v>358</v>
      </c>
      <c r="F55" s="90">
        <f t="shared" si="18"/>
        <v>44.599999999999994</v>
      </c>
      <c r="G55" s="91">
        <v>115.2</v>
      </c>
      <c r="H55" s="89">
        <f t="shared" si="3"/>
        <v>287</v>
      </c>
      <c r="I55" s="90">
        <f t="shared" si="19"/>
        <v>55.2</v>
      </c>
      <c r="J55" s="91">
        <v>125.8</v>
      </c>
      <c r="K55" s="89">
        <f t="shared" si="5"/>
        <v>223</v>
      </c>
      <c r="L55" s="92">
        <f t="shared" si="16"/>
        <v>5.799999999999997</v>
      </c>
      <c r="M55" s="91">
        <v>139</v>
      </c>
      <c r="N55" s="89">
        <f t="shared" si="7"/>
        <v>154</v>
      </c>
      <c r="O55" s="92">
        <f t="shared" si="20"/>
        <v>19</v>
      </c>
      <c r="P55" s="91">
        <v>153.86</v>
      </c>
      <c r="Q55" s="89">
        <f t="shared" si="9"/>
        <v>90</v>
      </c>
      <c r="R55" s="92">
        <f>SUM(P55)-120</f>
        <v>33.860000000000014</v>
      </c>
      <c r="S55" s="91">
        <v>180.2</v>
      </c>
      <c r="T55" s="89">
        <f t="shared" si="11"/>
        <v>18</v>
      </c>
      <c r="U55" s="93">
        <f>SUM(S55)-180</f>
        <v>0.19999999999998863</v>
      </c>
    </row>
    <row r="56" spans="1:21" ht="33.75" customHeight="1">
      <c r="A56" s="17"/>
      <c r="B56" s="24" t="s">
        <v>24</v>
      </c>
      <c r="C56" s="18"/>
      <c r="D56" s="19"/>
      <c r="E56" s="20"/>
      <c r="F56" s="20"/>
      <c r="G56" s="20"/>
      <c r="H56" s="20"/>
      <c r="I56" s="20"/>
      <c r="J56" s="20"/>
      <c r="K56" s="20"/>
      <c r="L56" s="21"/>
      <c r="M56" s="21"/>
      <c r="N56" s="21"/>
      <c r="O56" s="21"/>
      <c r="P56" s="21"/>
      <c r="Q56" s="21"/>
      <c r="R56" s="21"/>
      <c r="S56" s="21"/>
      <c r="T56" s="21"/>
      <c r="U56" s="22"/>
    </row>
    <row r="57" spans="1:21" ht="18" customHeight="1">
      <c r="A57" s="77" t="s">
        <v>15</v>
      </c>
      <c r="B57" s="70" t="s">
        <v>9</v>
      </c>
      <c r="C57" s="85" t="s">
        <v>10</v>
      </c>
      <c r="D57" s="86"/>
      <c r="E57" s="70" t="s">
        <v>9</v>
      </c>
      <c r="F57" s="85" t="s">
        <v>10</v>
      </c>
      <c r="G57" s="87"/>
      <c r="H57" s="70" t="s">
        <v>9</v>
      </c>
      <c r="I57" s="85" t="s">
        <v>10</v>
      </c>
      <c r="J57" s="87"/>
      <c r="K57" s="70" t="s">
        <v>9</v>
      </c>
      <c r="L57" s="85" t="s">
        <v>10</v>
      </c>
      <c r="M57" s="88"/>
      <c r="N57" s="70" t="s">
        <v>9</v>
      </c>
      <c r="O57" s="85" t="s">
        <v>10</v>
      </c>
      <c r="P57" s="88"/>
      <c r="Q57" s="70" t="s">
        <v>9</v>
      </c>
      <c r="R57" s="85" t="s">
        <v>10</v>
      </c>
      <c r="S57" s="91"/>
      <c r="T57" s="89"/>
      <c r="U57" s="96"/>
    </row>
    <row r="58" spans="1:21" ht="13.5" customHeight="1">
      <c r="A58" s="80">
        <v>124.8</v>
      </c>
      <c r="B58" s="89">
        <f>TRUNC((275-A58)^1.89*0.0385,0)</f>
        <v>500</v>
      </c>
      <c r="C58" s="92">
        <f aca="true" t="shared" si="23" ref="C58:C73">SUM(A58)-120</f>
        <v>4.799999999999997</v>
      </c>
      <c r="D58" s="91">
        <v>146</v>
      </c>
      <c r="E58" s="89">
        <f>TRUNC((275-D58)^1.89*0.0385,0)</f>
        <v>375</v>
      </c>
      <c r="F58" s="92">
        <f aca="true" t="shared" si="24" ref="F58:F73">SUM(D58)-120</f>
        <v>26</v>
      </c>
      <c r="G58" s="91">
        <v>167.2</v>
      </c>
      <c r="H58" s="89">
        <f>TRUNC((275-G58)^1.89*0.0385,0)</f>
        <v>267</v>
      </c>
      <c r="I58" s="92">
        <f aca="true" t="shared" si="25" ref="I58:I73">SUM(G58)-120</f>
        <v>47.19999999999999</v>
      </c>
      <c r="J58" s="91">
        <v>188.4</v>
      </c>
      <c r="K58" s="89">
        <f>TRUNC((275-J58)^1.89*0.0385,0)</f>
        <v>176</v>
      </c>
      <c r="L58" s="93">
        <f>SUM(J58)-180</f>
        <v>8.400000000000006</v>
      </c>
      <c r="M58" s="91">
        <v>209.6</v>
      </c>
      <c r="N58" s="89">
        <f>TRUNC((275-M58)^1.89*0.0385,0)</f>
        <v>103</v>
      </c>
      <c r="O58" s="93">
        <f>SUM(M58)-180</f>
        <v>29.599999999999994</v>
      </c>
      <c r="P58" s="91">
        <v>233.4</v>
      </c>
      <c r="Q58" s="89">
        <f>TRUNC((275-P58)^1.89*0.0385,0)</f>
        <v>44</v>
      </c>
      <c r="R58" s="93">
        <f aca="true" t="shared" si="26" ref="R58:R69">SUM(P58)-180</f>
        <v>53.400000000000006</v>
      </c>
      <c r="S58" s="91"/>
      <c r="T58" s="89"/>
      <c r="U58" s="96"/>
    </row>
    <row r="59" spans="1:21" ht="13.5" customHeight="1">
      <c r="A59" s="80">
        <v>125.2</v>
      </c>
      <c r="B59" s="89">
        <f aca="true" t="shared" si="27" ref="B59:B110">TRUNC((275-A59)^1.89*0.0385,0)</f>
        <v>497</v>
      </c>
      <c r="C59" s="92">
        <f t="shared" si="23"/>
        <v>5.200000000000003</v>
      </c>
      <c r="D59" s="91">
        <v>146.4</v>
      </c>
      <c r="E59" s="89">
        <f aca="true" t="shared" si="28" ref="E59:E74">TRUNC((275-D59)^1.89*0.077,0)/2</f>
        <v>373</v>
      </c>
      <c r="F59" s="92">
        <f t="shared" si="24"/>
        <v>26.400000000000006</v>
      </c>
      <c r="G59" s="91">
        <v>167.6</v>
      </c>
      <c r="H59" s="89">
        <f aca="true" t="shared" si="29" ref="H58:H73">TRUNC((275-G59)^1.89*0.077,0)/2</f>
        <v>265</v>
      </c>
      <c r="I59" s="92">
        <f t="shared" si="25"/>
        <v>47.599999999999994</v>
      </c>
      <c r="J59" s="91">
        <v>188.8</v>
      </c>
      <c r="K59" s="89">
        <f aca="true" t="shared" si="30" ref="K58:K73">TRUNC((275-J59)^1.89*0.077,0)/2</f>
        <v>175</v>
      </c>
      <c r="L59" s="93">
        <f aca="true" t="shared" si="31" ref="L59:L74">SUM(J59)-180</f>
        <v>8.800000000000011</v>
      </c>
      <c r="M59" s="91">
        <v>210.05</v>
      </c>
      <c r="N59" s="89">
        <f>TRUNC((275-M59)^1.89*0.077,0)/2</f>
        <v>102.5</v>
      </c>
      <c r="O59" s="93">
        <f>SUM(M59)-180</f>
        <v>30.05000000000001</v>
      </c>
      <c r="P59" s="91">
        <v>233.9</v>
      </c>
      <c r="Q59" s="89">
        <f aca="true" t="shared" si="32" ref="Q58:Q73">TRUNC((275-P59)^1.89*0.077,0)/2</f>
        <v>43</v>
      </c>
      <c r="R59" s="93">
        <f t="shared" si="26"/>
        <v>53.900000000000006</v>
      </c>
      <c r="S59" s="91"/>
      <c r="T59" s="89"/>
      <c r="U59" s="96"/>
    </row>
    <row r="60" spans="1:21" ht="13.5" customHeight="1">
      <c r="A60" s="80">
        <v>125.2</v>
      </c>
      <c r="B60" s="89">
        <f t="shared" si="27"/>
        <v>497</v>
      </c>
      <c r="C60" s="92">
        <f t="shared" si="23"/>
        <v>5.200000000000003</v>
      </c>
      <c r="D60" s="91">
        <v>146.8</v>
      </c>
      <c r="E60" s="89">
        <f t="shared" si="28"/>
        <v>370.5</v>
      </c>
      <c r="F60" s="92">
        <f t="shared" si="24"/>
        <v>26.80000000000001</v>
      </c>
      <c r="G60" s="91">
        <v>168</v>
      </c>
      <c r="H60" s="89">
        <f t="shared" si="29"/>
        <v>263.5</v>
      </c>
      <c r="I60" s="92">
        <f t="shared" si="25"/>
        <v>48</v>
      </c>
      <c r="J60" s="91">
        <v>189.2</v>
      </c>
      <c r="K60" s="89">
        <f t="shared" si="30"/>
        <v>173.5</v>
      </c>
      <c r="L60" s="93">
        <f t="shared" si="31"/>
        <v>9.199999999999989</v>
      </c>
      <c r="M60" s="91">
        <v>210.5</v>
      </c>
      <c r="N60" s="89">
        <f>TRUNC((275-M60)^1.89*0.077,0)/2</f>
        <v>101</v>
      </c>
      <c r="O60" s="93">
        <f>SUM(M60)-180</f>
        <v>30.5</v>
      </c>
      <c r="P60" s="91">
        <v>234.4</v>
      </c>
      <c r="Q60" s="89">
        <f t="shared" si="32"/>
        <v>42</v>
      </c>
      <c r="R60" s="93">
        <f t="shared" si="26"/>
        <v>54.400000000000006</v>
      </c>
      <c r="S60" s="91"/>
      <c r="T60" s="89"/>
      <c r="U60" s="96"/>
    </row>
    <row r="61" spans="1:21" ht="13.5" customHeight="1">
      <c r="A61" s="80">
        <v>126</v>
      </c>
      <c r="B61" s="89">
        <f t="shared" si="27"/>
        <v>492</v>
      </c>
      <c r="C61" s="92">
        <f t="shared" si="23"/>
        <v>6</v>
      </c>
      <c r="D61" s="91">
        <v>147.2</v>
      </c>
      <c r="E61" s="89">
        <f t="shared" si="28"/>
        <v>368.5</v>
      </c>
      <c r="F61" s="92">
        <f t="shared" si="24"/>
        <v>27.19999999999999</v>
      </c>
      <c r="G61" s="91">
        <v>168.4</v>
      </c>
      <c r="H61" s="89">
        <f t="shared" si="29"/>
        <v>261.5</v>
      </c>
      <c r="I61" s="92">
        <f t="shared" si="25"/>
        <v>48.400000000000006</v>
      </c>
      <c r="J61" s="91">
        <v>189.6</v>
      </c>
      <c r="K61" s="89">
        <f t="shared" si="30"/>
        <v>172</v>
      </c>
      <c r="L61" s="93">
        <f t="shared" si="31"/>
        <v>9.599999999999994</v>
      </c>
      <c r="M61" s="91">
        <v>210.95</v>
      </c>
      <c r="N61" s="89">
        <f aca="true" t="shared" si="33" ref="N61:N76">TRUNC((275-M61)^1.89*0.077,0)/2</f>
        <v>99.5</v>
      </c>
      <c r="O61" s="93">
        <f aca="true" t="shared" si="34" ref="O61:O76">SUM(M61)-180</f>
        <v>30.94999999999999</v>
      </c>
      <c r="P61" s="91">
        <v>234.9</v>
      </c>
      <c r="Q61" s="89">
        <f t="shared" si="32"/>
        <v>41</v>
      </c>
      <c r="R61" s="93">
        <f t="shared" si="26"/>
        <v>54.900000000000006</v>
      </c>
      <c r="S61" s="91"/>
      <c r="T61" s="89"/>
      <c r="U61" s="96"/>
    </row>
    <row r="62" spans="1:21" ht="13.5" customHeight="1">
      <c r="A62" s="80">
        <v>126.4</v>
      </c>
      <c r="B62" s="89">
        <f t="shared" si="27"/>
        <v>490</v>
      </c>
      <c r="C62" s="92">
        <f t="shared" si="23"/>
        <v>6.400000000000006</v>
      </c>
      <c r="D62" s="91">
        <v>147.6</v>
      </c>
      <c r="E62" s="89">
        <f t="shared" si="28"/>
        <v>366.5</v>
      </c>
      <c r="F62" s="92">
        <f t="shared" si="24"/>
        <v>27.599999999999994</v>
      </c>
      <c r="G62" s="91">
        <v>168.8</v>
      </c>
      <c r="H62" s="89">
        <f t="shared" si="29"/>
        <v>259.5</v>
      </c>
      <c r="I62" s="92">
        <f t="shared" si="25"/>
        <v>48.80000000000001</v>
      </c>
      <c r="J62" s="91">
        <v>190</v>
      </c>
      <c r="K62" s="89">
        <f t="shared" si="30"/>
        <v>170.5</v>
      </c>
      <c r="L62" s="93">
        <f t="shared" si="31"/>
        <v>10</v>
      </c>
      <c r="M62" s="91">
        <v>211.4</v>
      </c>
      <c r="N62" s="89">
        <f t="shared" si="33"/>
        <v>98.5</v>
      </c>
      <c r="O62" s="93">
        <f t="shared" si="34"/>
        <v>31.400000000000006</v>
      </c>
      <c r="P62" s="91">
        <v>235.4</v>
      </c>
      <c r="Q62" s="89">
        <f t="shared" si="32"/>
        <v>40</v>
      </c>
      <c r="R62" s="93">
        <f t="shared" si="26"/>
        <v>55.400000000000006</v>
      </c>
      <c r="S62" s="91"/>
      <c r="T62" s="89"/>
      <c r="U62" s="96"/>
    </row>
    <row r="63" spans="1:21" ht="13.5" customHeight="1">
      <c r="A63" s="80">
        <v>126.8</v>
      </c>
      <c r="B63" s="89">
        <f t="shared" si="27"/>
        <v>487</v>
      </c>
      <c r="C63" s="92">
        <f t="shared" si="23"/>
        <v>6.799999999999997</v>
      </c>
      <c r="D63" s="91">
        <v>148</v>
      </c>
      <c r="E63" s="89">
        <f t="shared" si="28"/>
        <v>364</v>
      </c>
      <c r="F63" s="92">
        <f t="shared" si="24"/>
        <v>28</v>
      </c>
      <c r="G63" s="91">
        <v>169.2</v>
      </c>
      <c r="H63" s="89">
        <f t="shared" si="29"/>
        <v>258</v>
      </c>
      <c r="I63" s="92">
        <f t="shared" si="25"/>
        <v>49.19999999999999</v>
      </c>
      <c r="J63" s="91">
        <v>190.4</v>
      </c>
      <c r="K63" s="89">
        <f t="shared" si="30"/>
        <v>169</v>
      </c>
      <c r="L63" s="93">
        <f t="shared" si="31"/>
        <v>10.400000000000006</v>
      </c>
      <c r="M63" s="91">
        <v>211.85</v>
      </c>
      <c r="N63" s="89">
        <f t="shared" si="33"/>
        <v>97</v>
      </c>
      <c r="O63" s="93">
        <f t="shared" si="34"/>
        <v>31.849999999999994</v>
      </c>
      <c r="P63" s="91">
        <v>235.9</v>
      </c>
      <c r="Q63" s="89">
        <f t="shared" si="32"/>
        <v>39</v>
      </c>
      <c r="R63" s="93">
        <f t="shared" si="26"/>
        <v>55.900000000000006</v>
      </c>
      <c r="S63" s="91"/>
      <c r="T63" s="89"/>
      <c r="U63" s="96"/>
    </row>
    <row r="64" spans="1:21" ht="13.5" customHeight="1">
      <c r="A64" s="80">
        <v>127.2</v>
      </c>
      <c r="B64" s="89">
        <f t="shared" si="27"/>
        <v>485</v>
      </c>
      <c r="C64" s="92">
        <f t="shared" si="23"/>
        <v>7.200000000000003</v>
      </c>
      <c r="D64" s="91">
        <v>148.4</v>
      </c>
      <c r="E64" s="89">
        <f t="shared" si="28"/>
        <v>362</v>
      </c>
      <c r="F64" s="92">
        <f t="shared" si="24"/>
        <v>28.400000000000006</v>
      </c>
      <c r="G64" s="91">
        <v>169.6</v>
      </c>
      <c r="H64" s="89">
        <f t="shared" si="29"/>
        <v>256</v>
      </c>
      <c r="I64" s="92">
        <f t="shared" si="25"/>
        <v>49.599999999999994</v>
      </c>
      <c r="J64" s="91">
        <v>190.8</v>
      </c>
      <c r="K64" s="89">
        <f t="shared" si="30"/>
        <v>167.5</v>
      </c>
      <c r="L64" s="93">
        <f t="shared" si="31"/>
        <v>10.800000000000011</v>
      </c>
      <c r="M64" s="91">
        <v>212.3</v>
      </c>
      <c r="N64" s="89">
        <f t="shared" si="33"/>
        <v>96</v>
      </c>
      <c r="O64" s="93">
        <f t="shared" si="34"/>
        <v>32.30000000000001</v>
      </c>
      <c r="P64" s="91">
        <v>236.4</v>
      </c>
      <c r="Q64" s="89">
        <f t="shared" si="32"/>
        <v>38</v>
      </c>
      <c r="R64" s="93">
        <f t="shared" si="26"/>
        <v>56.400000000000006</v>
      </c>
      <c r="S64" s="91"/>
      <c r="T64" s="89"/>
      <c r="U64" s="96"/>
    </row>
    <row r="65" spans="1:21" ht="13.5" customHeight="1">
      <c r="A65" s="80">
        <v>127.6</v>
      </c>
      <c r="B65" s="89">
        <f t="shared" si="27"/>
        <v>482</v>
      </c>
      <c r="C65" s="92">
        <f t="shared" si="23"/>
        <v>7.599999999999994</v>
      </c>
      <c r="D65" s="91">
        <v>148.8</v>
      </c>
      <c r="E65" s="89">
        <f t="shared" si="28"/>
        <v>360</v>
      </c>
      <c r="F65" s="92">
        <f t="shared" si="24"/>
        <v>28.80000000000001</v>
      </c>
      <c r="G65" s="91">
        <v>170</v>
      </c>
      <c r="H65" s="89">
        <f t="shared" si="29"/>
        <v>254</v>
      </c>
      <c r="I65" s="92">
        <f t="shared" si="25"/>
        <v>50</v>
      </c>
      <c r="J65" s="91">
        <v>191.2</v>
      </c>
      <c r="K65" s="89">
        <f t="shared" si="30"/>
        <v>166</v>
      </c>
      <c r="L65" s="93">
        <f t="shared" si="31"/>
        <v>11.199999999999989</v>
      </c>
      <c r="M65" s="91">
        <v>212.75</v>
      </c>
      <c r="N65" s="89">
        <f t="shared" si="33"/>
        <v>94.5</v>
      </c>
      <c r="O65" s="93">
        <f t="shared" si="34"/>
        <v>32.75</v>
      </c>
      <c r="P65" s="91">
        <v>236.9</v>
      </c>
      <c r="Q65" s="89">
        <f t="shared" si="32"/>
        <v>37</v>
      </c>
      <c r="R65" s="93">
        <f t="shared" si="26"/>
        <v>56.900000000000006</v>
      </c>
      <c r="S65" s="91"/>
      <c r="T65" s="89"/>
      <c r="U65" s="96"/>
    </row>
    <row r="66" spans="1:21" ht="13.5" customHeight="1">
      <c r="A66" s="80">
        <v>128</v>
      </c>
      <c r="B66" s="89">
        <f t="shared" si="27"/>
        <v>480</v>
      </c>
      <c r="C66" s="92">
        <f t="shared" si="23"/>
        <v>8</v>
      </c>
      <c r="D66" s="91">
        <v>149.2</v>
      </c>
      <c r="E66" s="89">
        <f t="shared" si="28"/>
        <v>357.5</v>
      </c>
      <c r="F66" s="92">
        <f t="shared" si="24"/>
        <v>29.19999999999999</v>
      </c>
      <c r="G66" s="91">
        <v>170.4</v>
      </c>
      <c r="H66" s="89">
        <f t="shared" si="29"/>
        <v>252.5</v>
      </c>
      <c r="I66" s="92">
        <f t="shared" si="25"/>
        <v>50.400000000000006</v>
      </c>
      <c r="J66" s="91">
        <v>191.6</v>
      </c>
      <c r="K66" s="89">
        <f t="shared" si="30"/>
        <v>164.5</v>
      </c>
      <c r="L66" s="93">
        <f t="shared" si="31"/>
        <v>11.599999999999994</v>
      </c>
      <c r="M66" s="91">
        <v>213.2</v>
      </c>
      <c r="N66" s="89">
        <f t="shared" si="33"/>
        <v>93</v>
      </c>
      <c r="O66" s="93">
        <f t="shared" si="34"/>
        <v>33.19999999999999</v>
      </c>
      <c r="P66" s="91">
        <v>237.55</v>
      </c>
      <c r="Q66" s="89">
        <f t="shared" si="32"/>
        <v>36</v>
      </c>
      <c r="R66" s="93">
        <f t="shared" si="26"/>
        <v>57.55000000000001</v>
      </c>
      <c r="S66" s="91"/>
      <c r="T66" s="89"/>
      <c r="U66" s="96"/>
    </row>
    <row r="67" spans="1:21" ht="13.5" customHeight="1">
      <c r="A67" s="80">
        <v>128.4</v>
      </c>
      <c r="B67" s="89">
        <f t="shared" si="27"/>
        <v>478</v>
      </c>
      <c r="C67" s="92">
        <f t="shared" si="23"/>
        <v>8.400000000000006</v>
      </c>
      <c r="D67" s="91">
        <v>149.6</v>
      </c>
      <c r="E67" s="89">
        <f t="shared" si="28"/>
        <v>355.5</v>
      </c>
      <c r="F67" s="92">
        <f t="shared" si="24"/>
        <v>29.599999999999994</v>
      </c>
      <c r="G67" s="91">
        <v>170.8</v>
      </c>
      <c r="H67" s="89">
        <f t="shared" si="29"/>
        <v>250.5</v>
      </c>
      <c r="I67" s="92">
        <f t="shared" si="25"/>
        <v>50.80000000000001</v>
      </c>
      <c r="J67" s="91">
        <v>192</v>
      </c>
      <c r="K67" s="89">
        <f t="shared" si="30"/>
        <v>163</v>
      </c>
      <c r="L67" s="93">
        <f t="shared" si="31"/>
        <v>12</v>
      </c>
      <c r="M67" s="91">
        <v>213.65</v>
      </c>
      <c r="N67" s="89">
        <f t="shared" si="33"/>
        <v>92</v>
      </c>
      <c r="O67" s="93">
        <f t="shared" si="34"/>
        <v>33.650000000000006</v>
      </c>
      <c r="P67" s="91">
        <v>238.2</v>
      </c>
      <c r="Q67" s="89">
        <f t="shared" si="32"/>
        <v>35</v>
      </c>
      <c r="R67" s="93">
        <f t="shared" si="26"/>
        <v>58.19999999999999</v>
      </c>
      <c r="S67" s="91"/>
      <c r="T67" s="89"/>
      <c r="U67" s="96"/>
    </row>
    <row r="68" spans="1:21" ht="13.5" customHeight="1">
      <c r="A68" s="80">
        <v>128.8</v>
      </c>
      <c r="B68" s="89">
        <f t="shared" si="27"/>
        <v>475</v>
      </c>
      <c r="C68" s="92">
        <f t="shared" si="23"/>
        <v>8.800000000000011</v>
      </c>
      <c r="D68" s="91">
        <v>150</v>
      </c>
      <c r="E68" s="89">
        <f t="shared" si="28"/>
        <v>353.5</v>
      </c>
      <c r="F68" s="92">
        <f t="shared" si="24"/>
        <v>30</v>
      </c>
      <c r="G68" s="91">
        <v>171.2</v>
      </c>
      <c r="H68" s="89">
        <f t="shared" si="29"/>
        <v>248.5</v>
      </c>
      <c r="I68" s="92">
        <f t="shared" si="25"/>
        <v>51.19999999999999</v>
      </c>
      <c r="J68" s="91">
        <v>192.4</v>
      </c>
      <c r="K68" s="89">
        <f t="shared" si="30"/>
        <v>161.5</v>
      </c>
      <c r="L68" s="93">
        <f t="shared" si="31"/>
        <v>12.400000000000006</v>
      </c>
      <c r="M68" s="91">
        <v>214.1</v>
      </c>
      <c r="N68" s="89">
        <f t="shared" si="33"/>
        <v>90.5</v>
      </c>
      <c r="O68" s="93">
        <f t="shared" si="34"/>
        <v>34.099999999999994</v>
      </c>
      <c r="P68" s="91">
        <v>238.85</v>
      </c>
      <c r="Q68" s="89">
        <f t="shared" si="32"/>
        <v>33.5</v>
      </c>
      <c r="R68" s="93">
        <f t="shared" si="26"/>
        <v>58.849999999999994</v>
      </c>
      <c r="S68" s="91"/>
      <c r="T68" s="89"/>
      <c r="U68" s="96"/>
    </row>
    <row r="69" spans="1:21" ht="13.5" customHeight="1">
      <c r="A69" s="80">
        <v>129.2</v>
      </c>
      <c r="B69" s="89">
        <f t="shared" si="27"/>
        <v>473</v>
      </c>
      <c r="C69" s="92">
        <f t="shared" si="23"/>
        <v>9.199999999999989</v>
      </c>
      <c r="D69" s="91">
        <v>150.4</v>
      </c>
      <c r="E69" s="89">
        <f t="shared" si="28"/>
        <v>351.5</v>
      </c>
      <c r="F69" s="92">
        <f t="shared" si="24"/>
        <v>30.400000000000006</v>
      </c>
      <c r="G69" s="91">
        <v>171.6</v>
      </c>
      <c r="H69" s="89">
        <f t="shared" si="29"/>
        <v>247</v>
      </c>
      <c r="I69" s="92">
        <f t="shared" si="25"/>
        <v>51.599999999999994</v>
      </c>
      <c r="J69" s="91">
        <v>192.8</v>
      </c>
      <c r="K69" s="89">
        <f t="shared" si="30"/>
        <v>160</v>
      </c>
      <c r="L69" s="93">
        <f t="shared" si="31"/>
        <v>12.800000000000011</v>
      </c>
      <c r="M69" s="91">
        <v>214.55</v>
      </c>
      <c r="N69" s="89">
        <f t="shared" si="33"/>
        <v>89.5</v>
      </c>
      <c r="O69" s="93">
        <f t="shared" si="34"/>
        <v>34.55000000000001</v>
      </c>
      <c r="P69" s="91">
        <v>239.5</v>
      </c>
      <c r="Q69" s="89">
        <f t="shared" si="32"/>
        <v>32.5</v>
      </c>
      <c r="R69" s="93">
        <f t="shared" si="26"/>
        <v>59.5</v>
      </c>
      <c r="S69" s="91"/>
      <c r="T69" s="89"/>
      <c r="U69" s="96"/>
    </row>
    <row r="70" spans="1:21" ht="13.5" customHeight="1">
      <c r="A70" s="80">
        <v>129.6</v>
      </c>
      <c r="B70" s="89">
        <f t="shared" si="27"/>
        <v>470</v>
      </c>
      <c r="C70" s="92">
        <f t="shared" si="23"/>
        <v>9.599999999999994</v>
      </c>
      <c r="D70" s="91">
        <v>150.8</v>
      </c>
      <c r="E70" s="89">
        <f t="shared" si="28"/>
        <v>349</v>
      </c>
      <c r="F70" s="92">
        <f t="shared" si="24"/>
        <v>30.80000000000001</v>
      </c>
      <c r="G70" s="91">
        <v>172</v>
      </c>
      <c r="H70" s="89">
        <f t="shared" si="29"/>
        <v>245</v>
      </c>
      <c r="I70" s="92">
        <f t="shared" si="25"/>
        <v>52</v>
      </c>
      <c r="J70" s="91">
        <v>193.2</v>
      </c>
      <c r="K70" s="89">
        <f t="shared" si="30"/>
        <v>158.5</v>
      </c>
      <c r="L70" s="93">
        <f t="shared" si="31"/>
        <v>13.199999999999989</v>
      </c>
      <c r="M70" s="91">
        <v>215</v>
      </c>
      <c r="N70" s="89">
        <f t="shared" si="33"/>
        <v>88</v>
      </c>
      <c r="O70" s="93">
        <f t="shared" si="34"/>
        <v>35</v>
      </c>
      <c r="P70" s="91">
        <v>240.15</v>
      </c>
      <c r="Q70" s="89">
        <f t="shared" si="32"/>
        <v>31.5</v>
      </c>
      <c r="R70" s="97">
        <f aca="true" t="shared" si="35" ref="R70:R87">SUM(P70)-240</f>
        <v>0.15000000000000568</v>
      </c>
      <c r="S70" s="91"/>
      <c r="T70" s="89"/>
      <c r="U70" s="96"/>
    </row>
    <row r="71" spans="1:21" ht="13.5" customHeight="1">
      <c r="A71" s="80">
        <v>130</v>
      </c>
      <c r="B71" s="89">
        <f t="shared" si="27"/>
        <v>468</v>
      </c>
      <c r="C71" s="92">
        <f t="shared" si="23"/>
        <v>10</v>
      </c>
      <c r="D71" s="91">
        <v>151.2</v>
      </c>
      <c r="E71" s="89">
        <f t="shared" si="28"/>
        <v>347</v>
      </c>
      <c r="F71" s="92">
        <f t="shared" si="24"/>
        <v>31.19999999999999</v>
      </c>
      <c r="G71" s="91">
        <v>172.4</v>
      </c>
      <c r="H71" s="89">
        <f t="shared" si="29"/>
        <v>243.5</v>
      </c>
      <c r="I71" s="92">
        <f t="shared" si="25"/>
        <v>52.400000000000006</v>
      </c>
      <c r="J71" s="91">
        <v>193.6</v>
      </c>
      <c r="K71" s="89">
        <f t="shared" si="30"/>
        <v>157</v>
      </c>
      <c r="L71" s="93">
        <f t="shared" si="31"/>
        <v>13.599999999999994</v>
      </c>
      <c r="M71" s="91">
        <v>215.45</v>
      </c>
      <c r="N71" s="89">
        <f t="shared" si="33"/>
        <v>87</v>
      </c>
      <c r="O71" s="93">
        <f t="shared" si="34"/>
        <v>35.44999999999999</v>
      </c>
      <c r="P71" s="91">
        <v>240.8</v>
      </c>
      <c r="Q71" s="89">
        <f t="shared" si="32"/>
        <v>30.5</v>
      </c>
      <c r="R71" s="97">
        <f t="shared" si="35"/>
        <v>0.8000000000000114</v>
      </c>
      <c r="S71" s="91"/>
      <c r="T71" s="89"/>
      <c r="U71" s="96"/>
    </row>
    <row r="72" spans="1:21" ht="13.5" customHeight="1">
      <c r="A72" s="80">
        <v>130.4</v>
      </c>
      <c r="B72" s="89">
        <f t="shared" si="27"/>
        <v>465</v>
      </c>
      <c r="C72" s="92">
        <f t="shared" si="23"/>
        <v>10.400000000000006</v>
      </c>
      <c r="D72" s="91">
        <v>151.6</v>
      </c>
      <c r="E72" s="89">
        <f t="shared" si="28"/>
        <v>345</v>
      </c>
      <c r="F72" s="92">
        <f t="shared" si="24"/>
        <v>31.599999999999994</v>
      </c>
      <c r="G72" s="91">
        <v>172.8</v>
      </c>
      <c r="H72" s="89">
        <f t="shared" si="29"/>
        <v>241.5</v>
      </c>
      <c r="I72" s="92">
        <f t="shared" si="25"/>
        <v>52.80000000000001</v>
      </c>
      <c r="J72" s="91">
        <v>194</v>
      </c>
      <c r="K72" s="89">
        <f t="shared" si="30"/>
        <v>155.5</v>
      </c>
      <c r="L72" s="93">
        <f t="shared" si="31"/>
        <v>14</v>
      </c>
      <c r="M72" s="91">
        <v>215.9</v>
      </c>
      <c r="N72" s="89">
        <f t="shared" si="33"/>
        <v>85.5</v>
      </c>
      <c r="O72" s="93">
        <f t="shared" si="34"/>
        <v>35.900000000000006</v>
      </c>
      <c r="P72" s="91">
        <v>241.45</v>
      </c>
      <c r="Q72" s="89">
        <f t="shared" si="32"/>
        <v>29</v>
      </c>
      <c r="R72" s="97">
        <f t="shared" si="35"/>
        <v>1.4499999999999886</v>
      </c>
      <c r="S72" s="91"/>
      <c r="T72" s="89"/>
      <c r="U72" s="96"/>
    </row>
    <row r="73" spans="1:21" ht="13.5" customHeight="1">
      <c r="A73" s="80">
        <v>130.8</v>
      </c>
      <c r="B73" s="89">
        <f t="shared" si="27"/>
        <v>463</v>
      </c>
      <c r="C73" s="92">
        <f t="shared" si="23"/>
        <v>10.800000000000011</v>
      </c>
      <c r="D73" s="91">
        <v>152</v>
      </c>
      <c r="E73" s="89">
        <f t="shared" si="28"/>
        <v>343</v>
      </c>
      <c r="F73" s="92">
        <f t="shared" si="24"/>
        <v>32</v>
      </c>
      <c r="G73" s="91">
        <v>173.2</v>
      </c>
      <c r="H73" s="89">
        <f t="shared" si="29"/>
        <v>239.5</v>
      </c>
      <c r="I73" s="92">
        <f t="shared" si="25"/>
        <v>53.19999999999999</v>
      </c>
      <c r="J73" s="91">
        <v>194.4</v>
      </c>
      <c r="K73" s="89">
        <f t="shared" si="30"/>
        <v>154</v>
      </c>
      <c r="L73" s="93">
        <f t="shared" si="31"/>
        <v>14.400000000000006</v>
      </c>
      <c r="M73" s="91">
        <v>216.35</v>
      </c>
      <c r="N73" s="89">
        <f t="shared" si="33"/>
        <v>84.5</v>
      </c>
      <c r="O73" s="93">
        <f t="shared" si="34"/>
        <v>36.349999999999994</v>
      </c>
      <c r="P73" s="91">
        <v>242.1</v>
      </c>
      <c r="Q73" s="89">
        <f t="shared" si="32"/>
        <v>28</v>
      </c>
      <c r="R73" s="97">
        <f t="shared" si="35"/>
        <v>2.0999999999999943</v>
      </c>
      <c r="S73" s="91"/>
      <c r="T73" s="89"/>
      <c r="U73" s="96"/>
    </row>
    <row r="74" spans="1:21" ht="13.5" customHeight="1">
      <c r="A74" s="80">
        <v>131.2</v>
      </c>
      <c r="B74" s="89">
        <f t="shared" si="27"/>
        <v>460</v>
      </c>
      <c r="C74" s="92">
        <f aca="true" t="shared" si="36" ref="C74:C89">SUM(A74)-120</f>
        <v>11.199999999999989</v>
      </c>
      <c r="D74" s="91">
        <v>152.4</v>
      </c>
      <c r="E74" s="89">
        <f t="shared" si="28"/>
        <v>340.5</v>
      </c>
      <c r="F74" s="92">
        <f aca="true" t="shared" si="37" ref="F74:F89">SUM(D74)-120</f>
        <v>32.400000000000006</v>
      </c>
      <c r="G74" s="91">
        <v>173.6</v>
      </c>
      <c r="H74" s="89">
        <f aca="true" t="shared" si="38" ref="H74:H89">TRUNC((275-G74)^1.89*0.077,0)/2</f>
        <v>238</v>
      </c>
      <c r="I74" s="92">
        <f aca="true" t="shared" si="39" ref="I74:I89">SUM(G74)-120</f>
        <v>53.599999999999994</v>
      </c>
      <c r="J74" s="91">
        <v>194.8</v>
      </c>
      <c r="K74" s="89">
        <f aca="true" t="shared" si="40" ref="K74:K89">TRUNC((275-J74)^1.89*0.077,0)/2</f>
        <v>152.5</v>
      </c>
      <c r="L74" s="93">
        <f t="shared" si="31"/>
        <v>14.800000000000011</v>
      </c>
      <c r="M74" s="91">
        <v>216.8</v>
      </c>
      <c r="N74" s="89">
        <f t="shared" si="33"/>
        <v>83</v>
      </c>
      <c r="O74" s="93">
        <f t="shared" si="34"/>
        <v>36.80000000000001</v>
      </c>
      <c r="P74" s="91">
        <v>242.75</v>
      </c>
      <c r="Q74" s="89">
        <f aca="true" t="shared" si="41" ref="Q74:Q89">TRUNC((275-P74)^1.89*0.077,0)/2</f>
        <v>27</v>
      </c>
      <c r="R74" s="97">
        <f t="shared" si="35"/>
        <v>2.75</v>
      </c>
      <c r="S74" s="91"/>
      <c r="T74" s="89"/>
      <c r="U74" s="96"/>
    </row>
    <row r="75" spans="1:21" ht="13.5" customHeight="1">
      <c r="A75" s="80">
        <v>131.6</v>
      </c>
      <c r="B75" s="89">
        <f t="shared" si="27"/>
        <v>458</v>
      </c>
      <c r="C75" s="92">
        <f t="shared" si="36"/>
        <v>11.599999999999994</v>
      </c>
      <c r="D75" s="91">
        <v>152.8</v>
      </c>
      <c r="E75" s="89">
        <f aca="true" t="shared" si="42" ref="E75:E90">TRUNC((275-D75)^1.89*0.077,0)/2</f>
        <v>338.5</v>
      </c>
      <c r="F75" s="92">
        <f t="shared" si="37"/>
        <v>32.80000000000001</v>
      </c>
      <c r="G75" s="91">
        <v>174</v>
      </c>
      <c r="H75" s="89">
        <f t="shared" si="38"/>
        <v>236</v>
      </c>
      <c r="I75" s="92">
        <f t="shared" si="39"/>
        <v>54</v>
      </c>
      <c r="J75" s="91">
        <v>195.2</v>
      </c>
      <c r="K75" s="89">
        <f t="shared" si="40"/>
        <v>151</v>
      </c>
      <c r="L75" s="93">
        <f aca="true" t="shared" si="43" ref="L75:L90">SUM(J75)-180</f>
        <v>15.199999999999989</v>
      </c>
      <c r="M75" s="91">
        <v>217.25</v>
      </c>
      <c r="N75" s="89">
        <f t="shared" si="33"/>
        <v>82</v>
      </c>
      <c r="O75" s="93">
        <f t="shared" si="34"/>
        <v>37.25</v>
      </c>
      <c r="P75" s="91">
        <v>243.4</v>
      </c>
      <c r="Q75" s="89">
        <f t="shared" si="41"/>
        <v>26</v>
      </c>
      <c r="R75" s="97">
        <f t="shared" si="35"/>
        <v>3.4000000000000057</v>
      </c>
      <c r="S75" s="91"/>
      <c r="T75" s="89"/>
      <c r="U75" s="96"/>
    </row>
    <row r="76" spans="1:21" ht="13.5" customHeight="1">
      <c r="A76" s="80">
        <v>132</v>
      </c>
      <c r="B76" s="89">
        <f t="shared" si="27"/>
        <v>456</v>
      </c>
      <c r="C76" s="92">
        <f t="shared" si="36"/>
        <v>12</v>
      </c>
      <c r="D76" s="91">
        <v>153.2</v>
      </c>
      <c r="E76" s="89">
        <f t="shared" si="42"/>
        <v>336.5</v>
      </c>
      <c r="F76" s="92">
        <f t="shared" si="37"/>
        <v>33.19999999999999</v>
      </c>
      <c r="G76" s="91">
        <v>174.4</v>
      </c>
      <c r="H76" s="89">
        <f t="shared" si="38"/>
        <v>234.5</v>
      </c>
      <c r="I76" s="92">
        <f t="shared" si="39"/>
        <v>54.400000000000006</v>
      </c>
      <c r="J76" s="91">
        <v>195.6</v>
      </c>
      <c r="K76" s="89">
        <f t="shared" si="40"/>
        <v>150</v>
      </c>
      <c r="L76" s="93">
        <f t="shared" si="43"/>
        <v>15.599999999999994</v>
      </c>
      <c r="M76" s="91">
        <v>217.7</v>
      </c>
      <c r="N76" s="89">
        <f t="shared" si="33"/>
        <v>80.5</v>
      </c>
      <c r="O76" s="93">
        <f t="shared" si="34"/>
        <v>37.69999999999999</v>
      </c>
      <c r="P76" s="91">
        <v>244.05</v>
      </c>
      <c r="Q76" s="89">
        <f t="shared" si="41"/>
        <v>25</v>
      </c>
      <c r="R76" s="97">
        <f t="shared" si="35"/>
        <v>4.050000000000011</v>
      </c>
      <c r="S76" s="91"/>
      <c r="T76" s="89"/>
      <c r="U76" s="96"/>
    </row>
    <row r="77" spans="1:21" ht="13.5" customHeight="1">
      <c r="A77" s="80">
        <v>132.4</v>
      </c>
      <c r="B77" s="89">
        <f t="shared" si="27"/>
        <v>453</v>
      </c>
      <c r="C77" s="92">
        <f t="shared" si="36"/>
        <v>12.400000000000006</v>
      </c>
      <c r="D77" s="91">
        <v>153.6</v>
      </c>
      <c r="E77" s="89">
        <f t="shared" si="42"/>
        <v>334.5</v>
      </c>
      <c r="F77" s="92">
        <f t="shared" si="37"/>
        <v>33.599999999999994</v>
      </c>
      <c r="G77" s="91">
        <v>174.8</v>
      </c>
      <c r="H77" s="89">
        <f t="shared" si="38"/>
        <v>232.5</v>
      </c>
      <c r="I77" s="92">
        <f t="shared" si="39"/>
        <v>54.80000000000001</v>
      </c>
      <c r="J77" s="91">
        <v>196</v>
      </c>
      <c r="K77" s="89">
        <f t="shared" si="40"/>
        <v>148.5</v>
      </c>
      <c r="L77" s="93">
        <f t="shared" si="43"/>
        <v>16</v>
      </c>
      <c r="M77" s="91">
        <v>218.15</v>
      </c>
      <c r="N77" s="89">
        <f aca="true" t="shared" si="44" ref="N77:N82">TRUNC((275-M77)^1.89*0.077,0)/2</f>
        <v>79.5</v>
      </c>
      <c r="O77" s="93">
        <f aca="true" t="shared" si="45" ref="O77:O82">SUM(M77)-180</f>
        <v>38.150000000000006</v>
      </c>
      <c r="P77" s="91">
        <v>244.7</v>
      </c>
      <c r="Q77" s="89">
        <f t="shared" si="41"/>
        <v>24</v>
      </c>
      <c r="R77" s="97">
        <f t="shared" si="35"/>
        <v>4.699999999999989</v>
      </c>
      <c r="S77" s="91"/>
      <c r="T77" s="89"/>
      <c r="U77" s="96"/>
    </row>
    <row r="78" spans="1:21" ht="13.5" customHeight="1">
      <c r="A78" s="80">
        <v>132.8</v>
      </c>
      <c r="B78" s="89">
        <f t="shared" si="27"/>
        <v>451</v>
      </c>
      <c r="C78" s="92">
        <f t="shared" si="36"/>
        <v>12.800000000000011</v>
      </c>
      <c r="D78" s="91">
        <v>154</v>
      </c>
      <c r="E78" s="89">
        <f t="shared" si="42"/>
        <v>332.5</v>
      </c>
      <c r="F78" s="92">
        <f t="shared" si="37"/>
        <v>34</v>
      </c>
      <c r="G78" s="91">
        <v>175.2</v>
      </c>
      <c r="H78" s="89">
        <f t="shared" si="38"/>
        <v>231</v>
      </c>
      <c r="I78" s="92">
        <f t="shared" si="39"/>
        <v>55.19999999999999</v>
      </c>
      <c r="J78" s="91">
        <v>196.4</v>
      </c>
      <c r="K78" s="89">
        <f t="shared" si="40"/>
        <v>147</v>
      </c>
      <c r="L78" s="93">
        <f t="shared" si="43"/>
        <v>16.400000000000006</v>
      </c>
      <c r="M78" s="91">
        <v>218.6</v>
      </c>
      <c r="N78" s="89">
        <f t="shared" si="44"/>
        <v>78.5</v>
      </c>
      <c r="O78" s="93">
        <f t="shared" si="45"/>
        <v>38.599999999999994</v>
      </c>
      <c r="P78" s="91">
        <v>245.35</v>
      </c>
      <c r="Q78" s="89">
        <f t="shared" si="41"/>
        <v>23</v>
      </c>
      <c r="R78" s="97">
        <f t="shared" si="35"/>
        <v>5.349999999999994</v>
      </c>
      <c r="S78" s="91"/>
      <c r="T78" s="89"/>
      <c r="U78" s="96"/>
    </row>
    <row r="79" spans="1:21" ht="13.5" customHeight="1">
      <c r="A79" s="80">
        <v>133.2</v>
      </c>
      <c r="B79" s="89">
        <f t="shared" si="27"/>
        <v>448</v>
      </c>
      <c r="C79" s="92">
        <f t="shared" si="36"/>
        <v>13.199999999999989</v>
      </c>
      <c r="D79" s="91">
        <v>154.4</v>
      </c>
      <c r="E79" s="89">
        <f t="shared" si="42"/>
        <v>330.5</v>
      </c>
      <c r="F79" s="92">
        <f t="shared" si="37"/>
        <v>34.400000000000006</v>
      </c>
      <c r="G79" s="91">
        <v>175.6</v>
      </c>
      <c r="H79" s="89">
        <f t="shared" si="38"/>
        <v>229</v>
      </c>
      <c r="I79" s="92">
        <f t="shared" si="39"/>
        <v>55.599999999999994</v>
      </c>
      <c r="J79" s="91">
        <v>196.8</v>
      </c>
      <c r="K79" s="89">
        <f t="shared" si="40"/>
        <v>145.5</v>
      </c>
      <c r="L79" s="93">
        <f t="shared" si="43"/>
        <v>16.80000000000001</v>
      </c>
      <c r="M79" s="91">
        <v>219.05</v>
      </c>
      <c r="N79" s="89">
        <f t="shared" si="44"/>
        <v>77</v>
      </c>
      <c r="O79" s="93">
        <f t="shared" si="45"/>
        <v>39.05000000000001</v>
      </c>
      <c r="P79" s="91">
        <v>246</v>
      </c>
      <c r="Q79" s="89">
        <f t="shared" si="41"/>
        <v>22</v>
      </c>
      <c r="R79" s="97">
        <f t="shared" si="35"/>
        <v>6</v>
      </c>
      <c r="S79" s="91"/>
      <c r="T79" s="89"/>
      <c r="U79" s="96"/>
    </row>
    <row r="80" spans="1:21" ht="13.5" customHeight="1">
      <c r="A80" s="80">
        <v>133.6</v>
      </c>
      <c r="B80" s="89">
        <f t="shared" si="27"/>
        <v>446</v>
      </c>
      <c r="C80" s="92">
        <f t="shared" si="36"/>
        <v>13.599999999999994</v>
      </c>
      <c r="D80" s="91">
        <v>154.8</v>
      </c>
      <c r="E80" s="89">
        <f t="shared" si="42"/>
        <v>328</v>
      </c>
      <c r="F80" s="92">
        <f t="shared" si="37"/>
        <v>34.80000000000001</v>
      </c>
      <c r="G80" s="91">
        <v>176</v>
      </c>
      <c r="H80" s="89">
        <f t="shared" si="38"/>
        <v>227.5</v>
      </c>
      <c r="I80" s="92">
        <f t="shared" si="39"/>
        <v>56</v>
      </c>
      <c r="J80" s="91">
        <v>197.2</v>
      </c>
      <c r="K80" s="89">
        <f t="shared" si="40"/>
        <v>144</v>
      </c>
      <c r="L80" s="93">
        <f t="shared" si="43"/>
        <v>17.19999999999999</v>
      </c>
      <c r="M80" s="91">
        <v>219.5</v>
      </c>
      <c r="N80" s="89">
        <f t="shared" si="44"/>
        <v>76</v>
      </c>
      <c r="O80" s="93">
        <f t="shared" si="45"/>
        <v>39.5</v>
      </c>
      <c r="P80" s="91">
        <v>246.65</v>
      </c>
      <c r="Q80" s="89">
        <f t="shared" si="41"/>
        <v>21</v>
      </c>
      <c r="R80" s="97">
        <f t="shared" si="35"/>
        <v>6.650000000000006</v>
      </c>
      <c r="S80" s="91"/>
      <c r="T80" s="89"/>
      <c r="U80" s="96"/>
    </row>
    <row r="81" spans="1:21" ht="13.5" customHeight="1">
      <c r="A81" s="80">
        <v>134</v>
      </c>
      <c r="B81" s="89">
        <f t="shared" si="27"/>
        <v>444</v>
      </c>
      <c r="C81" s="92">
        <f t="shared" si="36"/>
        <v>14</v>
      </c>
      <c r="D81" s="91">
        <v>155.2</v>
      </c>
      <c r="E81" s="89">
        <f t="shared" si="42"/>
        <v>326</v>
      </c>
      <c r="F81" s="92">
        <f t="shared" si="37"/>
        <v>35.19999999999999</v>
      </c>
      <c r="G81" s="91">
        <v>176.4</v>
      </c>
      <c r="H81" s="89">
        <f t="shared" si="38"/>
        <v>225.5</v>
      </c>
      <c r="I81" s="92">
        <f t="shared" si="39"/>
        <v>56.400000000000006</v>
      </c>
      <c r="J81" s="91">
        <v>197.6</v>
      </c>
      <c r="K81" s="89">
        <f t="shared" si="40"/>
        <v>142.5</v>
      </c>
      <c r="L81" s="93">
        <f t="shared" si="43"/>
        <v>17.599999999999994</v>
      </c>
      <c r="M81" s="91">
        <v>219.95</v>
      </c>
      <c r="N81" s="89">
        <f t="shared" si="44"/>
        <v>75</v>
      </c>
      <c r="O81" s="93">
        <f t="shared" si="45"/>
        <v>39.94999999999999</v>
      </c>
      <c r="P81" s="91">
        <v>247.3</v>
      </c>
      <c r="Q81" s="89">
        <f t="shared" si="41"/>
        <v>20</v>
      </c>
      <c r="R81" s="97">
        <f t="shared" si="35"/>
        <v>7.300000000000011</v>
      </c>
      <c r="S81" s="91"/>
      <c r="T81" s="89"/>
      <c r="U81" s="96"/>
    </row>
    <row r="82" spans="1:21" ht="13.5" customHeight="1">
      <c r="A82" s="80">
        <v>134.4</v>
      </c>
      <c r="B82" s="89">
        <f t="shared" si="27"/>
        <v>441</v>
      </c>
      <c r="C82" s="92">
        <f t="shared" si="36"/>
        <v>14.400000000000006</v>
      </c>
      <c r="D82" s="91">
        <v>155.6</v>
      </c>
      <c r="E82" s="89">
        <f t="shared" si="42"/>
        <v>324</v>
      </c>
      <c r="F82" s="92">
        <f t="shared" si="37"/>
        <v>35.599999999999994</v>
      </c>
      <c r="G82" s="91">
        <v>176.8</v>
      </c>
      <c r="H82" s="89">
        <f t="shared" si="38"/>
        <v>224</v>
      </c>
      <c r="I82" s="92">
        <f t="shared" si="39"/>
        <v>56.80000000000001</v>
      </c>
      <c r="J82" s="91">
        <v>198</v>
      </c>
      <c r="K82" s="89">
        <f t="shared" si="40"/>
        <v>141.5</v>
      </c>
      <c r="L82" s="93">
        <f t="shared" si="43"/>
        <v>18</v>
      </c>
      <c r="M82" s="91">
        <v>220.4</v>
      </c>
      <c r="N82" s="89">
        <f t="shared" si="44"/>
        <v>73.5</v>
      </c>
      <c r="O82" s="93">
        <f t="shared" si="45"/>
        <v>40.400000000000006</v>
      </c>
      <c r="P82" s="91">
        <v>248.05</v>
      </c>
      <c r="Q82" s="89">
        <f t="shared" si="41"/>
        <v>19</v>
      </c>
      <c r="R82" s="97">
        <f t="shared" si="35"/>
        <v>8.050000000000011</v>
      </c>
      <c r="S82" s="91"/>
      <c r="T82" s="89"/>
      <c r="U82" s="96"/>
    </row>
    <row r="83" spans="1:21" ht="13.5" customHeight="1">
      <c r="A83" s="80">
        <v>134.8</v>
      </c>
      <c r="B83" s="89">
        <f t="shared" si="27"/>
        <v>439</v>
      </c>
      <c r="C83" s="92">
        <f t="shared" si="36"/>
        <v>14.800000000000011</v>
      </c>
      <c r="D83" s="91">
        <v>156</v>
      </c>
      <c r="E83" s="89">
        <f t="shared" si="42"/>
        <v>322</v>
      </c>
      <c r="F83" s="92">
        <f t="shared" si="37"/>
        <v>36</v>
      </c>
      <c r="G83" s="91">
        <v>177.2</v>
      </c>
      <c r="H83" s="89">
        <f t="shared" si="38"/>
        <v>222</v>
      </c>
      <c r="I83" s="92">
        <f t="shared" si="39"/>
        <v>57.19999999999999</v>
      </c>
      <c r="J83" s="91">
        <v>198.4</v>
      </c>
      <c r="K83" s="89">
        <f t="shared" si="40"/>
        <v>140</v>
      </c>
      <c r="L83" s="93">
        <f t="shared" si="43"/>
        <v>18.400000000000006</v>
      </c>
      <c r="M83" s="91">
        <v>220.85</v>
      </c>
      <c r="N83" s="89">
        <f aca="true" t="shared" si="46" ref="N83:N98">TRUNC((275-M83)^1.89*0.077,0)/2</f>
        <v>72.5</v>
      </c>
      <c r="O83" s="93">
        <f aca="true" t="shared" si="47" ref="O83:O89">SUM(M83)-180</f>
        <v>40.849999999999994</v>
      </c>
      <c r="P83" s="91">
        <v>248.8</v>
      </c>
      <c r="Q83" s="89">
        <f t="shared" si="41"/>
        <v>18</v>
      </c>
      <c r="R83" s="97">
        <f t="shared" si="35"/>
        <v>8.800000000000011</v>
      </c>
      <c r="S83" s="91"/>
      <c r="T83" s="89"/>
      <c r="U83" s="96"/>
    </row>
    <row r="84" spans="1:21" ht="13.5" customHeight="1">
      <c r="A84" s="80">
        <v>135.2</v>
      </c>
      <c r="B84" s="89">
        <f t="shared" si="27"/>
        <v>436</v>
      </c>
      <c r="C84" s="92">
        <f t="shared" si="36"/>
        <v>15.199999999999989</v>
      </c>
      <c r="D84" s="91">
        <v>156.4</v>
      </c>
      <c r="E84" s="89">
        <f t="shared" si="42"/>
        <v>320</v>
      </c>
      <c r="F84" s="92">
        <f t="shared" si="37"/>
        <v>36.400000000000006</v>
      </c>
      <c r="G84" s="91">
        <v>177.6</v>
      </c>
      <c r="H84" s="89">
        <f t="shared" si="38"/>
        <v>220.5</v>
      </c>
      <c r="I84" s="92">
        <f t="shared" si="39"/>
        <v>57.599999999999994</v>
      </c>
      <c r="J84" s="91">
        <v>198.8</v>
      </c>
      <c r="K84" s="89">
        <f t="shared" si="40"/>
        <v>138.5</v>
      </c>
      <c r="L84" s="93">
        <f t="shared" si="43"/>
        <v>18.80000000000001</v>
      </c>
      <c r="M84" s="91">
        <v>221.3</v>
      </c>
      <c r="N84" s="89">
        <f t="shared" si="46"/>
        <v>71.5</v>
      </c>
      <c r="O84" s="93">
        <f t="shared" si="47"/>
        <v>41.30000000000001</v>
      </c>
      <c r="P84" s="91">
        <v>250.3</v>
      </c>
      <c r="Q84" s="89">
        <f t="shared" si="41"/>
        <v>16.5</v>
      </c>
      <c r="R84" s="97">
        <f t="shared" si="35"/>
        <v>10.300000000000011</v>
      </c>
      <c r="S84" s="91"/>
      <c r="T84" s="89"/>
      <c r="U84" s="96"/>
    </row>
    <row r="85" spans="1:21" ht="13.5" customHeight="1">
      <c r="A85" s="80">
        <v>135.6</v>
      </c>
      <c r="B85" s="89">
        <f t="shared" si="27"/>
        <v>434</v>
      </c>
      <c r="C85" s="92">
        <f t="shared" si="36"/>
        <v>15.599999999999994</v>
      </c>
      <c r="D85" s="91">
        <v>156.8</v>
      </c>
      <c r="E85" s="89">
        <f t="shared" si="42"/>
        <v>318</v>
      </c>
      <c r="F85" s="92">
        <f t="shared" si="37"/>
        <v>36.80000000000001</v>
      </c>
      <c r="G85" s="91">
        <v>178</v>
      </c>
      <c r="H85" s="89">
        <f t="shared" si="38"/>
        <v>219</v>
      </c>
      <c r="I85" s="92">
        <f t="shared" si="39"/>
        <v>58</v>
      </c>
      <c r="J85" s="91">
        <v>199.2</v>
      </c>
      <c r="K85" s="89">
        <f t="shared" si="40"/>
        <v>137</v>
      </c>
      <c r="L85" s="93">
        <f t="shared" si="43"/>
        <v>19.19999999999999</v>
      </c>
      <c r="M85" s="91">
        <v>221.75</v>
      </c>
      <c r="N85" s="89">
        <f t="shared" si="46"/>
        <v>70.5</v>
      </c>
      <c r="O85" s="93">
        <f t="shared" si="47"/>
        <v>41.75</v>
      </c>
      <c r="P85" s="91">
        <v>251.05</v>
      </c>
      <c r="Q85" s="89">
        <f t="shared" si="41"/>
        <v>15.5</v>
      </c>
      <c r="R85" s="97">
        <f t="shared" si="35"/>
        <v>11.050000000000011</v>
      </c>
      <c r="S85" s="91"/>
      <c r="T85" s="89"/>
      <c r="U85" s="96"/>
    </row>
    <row r="86" spans="1:21" ht="13.5" customHeight="1">
      <c r="A86" s="80">
        <v>136</v>
      </c>
      <c r="B86" s="89">
        <f t="shared" si="27"/>
        <v>432</v>
      </c>
      <c r="C86" s="92">
        <f t="shared" si="36"/>
        <v>16</v>
      </c>
      <c r="D86" s="91">
        <v>157.2</v>
      </c>
      <c r="E86" s="89">
        <f t="shared" si="42"/>
        <v>316</v>
      </c>
      <c r="F86" s="92">
        <f t="shared" si="37"/>
        <v>37.19999999999999</v>
      </c>
      <c r="G86" s="91">
        <v>178.4</v>
      </c>
      <c r="H86" s="89">
        <f t="shared" si="38"/>
        <v>217</v>
      </c>
      <c r="I86" s="92">
        <f t="shared" si="39"/>
        <v>58.400000000000006</v>
      </c>
      <c r="J86" s="91">
        <v>199.6</v>
      </c>
      <c r="K86" s="89">
        <f t="shared" si="40"/>
        <v>136</v>
      </c>
      <c r="L86" s="93">
        <f t="shared" si="43"/>
        <v>19.599999999999994</v>
      </c>
      <c r="M86" s="91">
        <v>222.2</v>
      </c>
      <c r="N86" s="89">
        <f t="shared" si="46"/>
        <v>69</v>
      </c>
      <c r="O86" s="93">
        <f t="shared" si="47"/>
        <v>42.19999999999999</v>
      </c>
      <c r="P86" s="91">
        <v>251.8</v>
      </c>
      <c r="Q86" s="89">
        <f t="shared" si="41"/>
        <v>14.5</v>
      </c>
      <c r="R86" s="97">
        <f t="shared" si="35"/>
        <v>11.800000000000011</v>
      </c>
      <c r="S86" s="91"/>
      <c r="T86" s="89"/>
      <c r="U86" s="96"/>
    </row>
    <row r="87" spans="1:21" ht="13.5" customHeight="1">
      <c r="A87" s="80">
        <v>136.4</v>
      </c>
      <c r="B87" s="89">
        <f t="shared" si="27"/>
        <v>429</v>
      </c>
      <c r="C87" s="92">
        <f t="shared" si="36"/>
        <v>16.400000000000006</v>
      </c>
      <c r="D87" s="91">
        <v>157.6</v>
      </c>
      <c r="E87" s="89">
        <f t="shared" si="42"/>
        <v>314</v>
      </c>
      <c r="F87" s="92">
        <f t="shared" si="37"/>
        <v>37.599999999999994</v>
      </c>
      <c r="G87" s="91">
        <v>178.8</v>
      </c>
      <c r="H87" s="89">
        <f t="shared" si="38"/>
        <v>215.5</v>
      </c>
      <c r="I87" s="92">
        <f t="shared" si="39"/>
        <v>58.80000000000001</v>
      </c>
      <c r="J87" s="91">
        <v>200</v>
      </c>
      <c r="K87" s="89">
        <f t="shared" si="40"/>
        <v>134.5</v>
      </c>
      <c r="L87" s="93">
        <f t="shared" si="43"/>
        <v>20</v>
      </c>
      <c r="M87" s="91">
        <v>222.65</v>
      </c>
      <c r="N87" s="89">
        <f t="shared" si="46"/>
        <v>68</v>
      </c>
      <c r="O87" s="93">
        <f t="shared" si="47"/>
        <v>42.650000000000006</v>
      </c>
      <c r="P87" s="91">
        <v>252.55</v>
      </c>
      <c r="Q87" s="89">
        <f t="shared" si="41"/>
        <v>13.5</v>
      </c>
      <c r="R87" s="97">
        <f t="shared" si="35"/>
        <v>12.550000000000011</v>
      </c>
      <c r="S87" s="91"/>
      <c r="T87" s="89"/>
      <c r="U87" s="96"/>
    </row>
    <row r="88" spans="1:21" ht="13.5" customHeight="1">
      <c r="A88" s="80">
        <v>136.8</v>
      </c>
      <c r="B88" s="89">
        <f t="shared" si="27"/>
        <v>427</v>
      </c>
      <c r="C88" s="92">
        <f t="shared" si="36"/>
        <v>16.80000000000001</v>
      </c>
      <c r="D88" s="91">
        <v>158</v>
      </c>
      <c r="E88" s="89">
        <f t="shared" si="42"/>
        <v>312</v>
      </c>
      <c r="F88" s="92">
        <f t="shared" si="37"/>
        <v>38</v>
      </c>
      <c r="G88" s="91">
        <v>179.2</v>
      </c>
      <c r="H88" s="89">
        <f t="shared" si="38"/>
        <v>213.5</v>
      </c>
      <c r="I88" s="92">
        <f t="shared" si="39"/>
        <v>59.19999999999999</v>
      </c>
      <c r="J88" s="91">
        <v>200.4</v>
      </c>
      <c r="K88" s="89">
        <f t="shared" si="40"/>
        <v>133</v>
      </c>
      <c r="L88" s="93">
        <f t="shared" si="43"/>
        <v>20.400000000000006</v>
      </c>
      <c r="M88" s="91">
        <v>223.1</v>
      </c>
      <c r="N88" s="89">
        <f t="shared" si="46"/>
        <v>67</v>
      </c>
      <c r="O88" s="93">
        <f t="shared" si="47"/>
        <v>43.099999999999994</v>
      </c>
      <c r="P88" s="91"/>
      <c r="Q88" s="89"/>
      <c r="R88" s="97"/>
      <c r="S88" s="91"/>
      <c r="T88" s="89"/>
      <c r="U88" s="96"/>
    </row>
    <row r="89" spans="1:21" ht="13.5" customHeight="1">
      <c r="A89" s="80">
        <v>137.2</v>
      </c>
      <c r="B89" s="89">
        <f t="shared" si="27"/>
        <v>425</v>
      </c>
      <c r="C89" s="92">
        <f t="shared" si="36"/>
        <v>17.19999999999999</v>
      </c>
      <c r="D89" s="91">
        <v>158.4</v>
      </c>
      <c r="E89" s="89">
        <f t="shared" si="42"/>
        <v>310</v>
      </c>
      <c r="F89" s="92">
        <f t="shared" si="37"/>
        <v>38.400000000000006</v>
      </c>
      <c r="G89" s="91">
        <v>179.6</v>
      </c>
      <c r="H89" s="89">
        <f t="shared" si="38"/>
        <v>212</v>
      </c>
      <c r="I89" s="92">
        <f t="shared" si="39"/>
        <v>59.599999999999994</v>
      </c>
      <c r="J89" s="91">
        <v>200.8</v>
      </c>
      <c r="K89" s="89">
        <f t="shared" si="40"/>
        <v>131.5</v>
      </c>
      <c r="L89" s="93">
        <f t="shared" si="43"/>
        <v>20.80000000000001</v>
      </c>
      <c r="M89" s="91">
        <v>223.55</v>
      </c>
      <c r="N89" s="89">
        <f t="shared" si="46"/>
        <v>66</v>
      </c>
      <c r="O89" s="93">
        <f t="shared" si="47"/>
        <v>43.55000000000001</v>
      </c>
      <c r="P89" s="91">
        <v>253.3</v>
      </c>
      <c r="Q89" s="89">
        <f t="shared" si="41"/>
        <v>12.5</v>
      </c>
      <c r="R89" s="97">
        <f>SUM(P89)-240</f>
        <v>13.300000000000011</v>
      </c>
      <c r="S89" s="91"/>
      <c r="T89" s="89"/>
      <c r="U89" s="96"/>
    </row>
    <row r="90" spans="1:21" ht="13.5" customHeight="1">
      <c r="A90" s="80">
        <v>137.6</v>
      </c>
      <c r="B90" s="89">
        <f t="shared" si="27"/>
        <v>422</v>
      </c>
      <c r="C90" s="92">
        <f aca="true" t="shared" si="48" ref="C90:C105">SUM(A90)-120</f>
        <v>17.599999999999994</v>
      </c>
      <c r="D90" s="91">
        <v>158.8</v>
      </c>
      <c r="E90" s="89">
        <f t="shared" si="42"/>
        <v>308</v>
      </c>
      <c r="F90" s="92">
        <f aca="true" t="shared" si="49" ref="F90:F105">SUM(D90)-120</f>
        <v>38.80000000000001</v>
      </c>
      <c r="G90" s="91">
        <v>180</v>
      </c>
      <c r="H90" s="89">
        <f aca="true" t="shared" si="50" ref="H90:H105">TRUNC((275-G90)^1.89*0.077,0)/2</f>
        <v>210.5</v>
      </c>
      <c r="I90" s="93">
        <f aca="true" t="shared" si="51" ref="I90:I96">SUM(G90)-180</f>
        <v>0</v>
      </c>
      <c r="J90" s="91">
        <v>201.2</v>
      </c>
      <c r="K90" s="89">
        <f aca="true" t="shared" si="52" ref="K90:K105">TRUNC((275-J90)^1.89*0.077,0)/2</f>
        <v>130.5</v>
      </c>
      <c r="L90" s="93">
        <f t="shared" si="43"/>
        <v>21.19999999999999</v>
      </c>
      <c r="M90" s="91">
        <v>224</v>
      </c>
      <c r="N90" s="89">
        <f t="shared" si="46"/>
        <v>64.5</v>
      </c>
      <c r="O90" s="93">
        <f aca="true" t="shared" si="53" ref="O90:O95">SUM(M90)-180</f>
        <v>44</v>
      </c>
      <c r="P90" s="91">
        <v>254.05</v>
      </c>
      <c r="Q90" s="89">
        <f aca="true" t="shared" si="54" ref="Q90:Q104">TRUNC((275-P90)^1.89*0.077,0)/2</f>
        <v>12</v>
      </c>
      <c r="R90" s="97">
        <f>SUM(P90)-240</f>
        <v>14.050000000000011</v>
      </c>
      <c r="S90" s="91"/>
      <c r="T90" s="89"/>
      <c r="U90" s="96"/>
    </row>
    <row r="91" spans="1:21" ht="13.5" customHeight="1">
      <c r="A91" s="80">
        <v>138</v>
      </c>
      <c r="B91" s="89">
        <f t="shared" si="27"/>
        <v>420</v>
      </c>
      <c r="C91" s="92">
        <f t="shared" si="48"/>
        <v>18</v>
      </c>
      <c r="D91" s="91">
        <v>159.2</v>
      </c>
      <c r="E91" s="89">
        <f aca="true" t="shared" si="55" ref="E91:E106">TRUNC((275-D91)^1.89*0.077,0)/2</f>
        <v>306</v>
      </c>
      <c r="F91" s="92">
        <f t="shared" si="49"/>
        <v>39.19999999999999</v>
      </c>
      <c r="G91" s="91">
        <v>180.4</v>
      </c>
      <c r="H91" s="89">
        <f t="shared" si="50"/>
        <v>208.5</v>
      </c>
      <c r="I91" s="93">
        <f t="shared" si="51"/>
        <v>0.4000000000000057</v>
      </c>
      <c r="J91" s="91">
        <v>201.6</v>
      </c>
      <c r="K91" s="89">
        <f t="shared" si="52"/>
        <v>129</v>
      </c>
      <c r="L91" s="93">
        <f aca="true" t="shared" si="56" ref="L91:L106">SUM(J91)-180</f>
        <v>21.599999999999994</v>
      </c>
      <c r="M91" s="91">
        <v>224.45</v>
      </c>
      <c r="N91" s="89">
        <f t="shared" si="46"/>
        <v>63.5</v>
      </c>
      <c r="O91" s="93">
        <f t="shared" si="53"/>
        <v>44.44999999999999</v>
      </c>
      <c r="P91" s="91"/>
      <c r="Q91" s="89"/>
      <c r="R91" s="97"/>
      <c r="S91" s="91"/>
      <c r="T91" s="89"/>
      <c r="U91" s="96"/>
    </row>
    <row r="92" spans="1:21" ht="13.5" customHeight="1">
      <c r="A92" s="80">
        <v>138.4</v>
      </c>
      <c r="B92" s="89">
        <f t="shared" si="27"/>
        <v>418</v>
      </c>
      <c r="C92" s="92">
        <f t="shared" si="48"/>
        <v>18.400000000000006</v>
      </c>
      <c r="D92" s="91">
        <v>159.6</v>
      </c>
      <c r="E92" s="89">
        <f t="shared" si="55"/>
        <v>304</v>
      </c>
      <c r="F92" s="92">
        <f t="shared" si="49"/>
        <v>39.599999999999994</v>
      </c>
      <c r="G92" s="91">
        <v>180.8</v>
      </c>
      <c r="H92" s="89">
        <f t="shared" si="50"/>
        <v>207</v>
      </c>
      <c r="I92" s="93">
        <f t="shared" si="51"/>
        <v>0.8000000000000114</v>
      </c>
      <c r="J92" s="91">
        <v>202</v>
      </c>
      <c r="K92" s="89">
        <f t="shared" si="52"/>
        <v>127.5</v>
      </c>
      <c r="L92" s="93">
        <f t="shared" si="56"/>
        <v>22</v>
      </c>
      <c r="M92" s="91">
        <v>224.9</v>
      </c>
      <c r="N92" s="89">
        <f t="shared" si="46"/>
        <v>62.5</v>
      </c>
      <c r="O92" s="93">
        <f t="shared" si="53"/>
        <v>44.900000000000006</v>
      </c>
      <c r="P92" s="91">
        <v>255.55</v>
      </c>
      <c r="Q92" s="89">
        <f t="shared" si="54"/>
        <v>10.5</v>
      </c>
      <c r="R92" s="97">
        <f>SUM(P92)-240</f>
        <v>15.550000000000011</v>
      </c>
      <c r="S92" s="91"/>
      <c r="T92" s="89"/>
      <c r="U92" s="96"/>
    </row>
    <row r="93" spans="1:21" ht="13.5" customHeight="1">
      <c r="A93" s="80">
        <v>138.8</v>
      </c>
      <c r="B93" s="89">
        <f t="shared" si="27"/>
        <v>415</v>
      </c>
      <c r="C93" s="92">
        <f t="shared" si="48"/>
        <v>18.80000000000001</v>
      </c>
      <c r="D93" s="91">
        <v>160</v>
      </c>
      <c r="E93" s="89">
        <f t="shared" si="55"/>
        <v>302</v>
      </c>
      <c r="F93" s="92">
        <f t="shared" si="49"/>
        <v>40</v>
      </c>
      <c r="G93" s="91">
        <v>181.2</v>
      </c>
      <c r="H93" s="89">
        <f t="shared" si="50"/>
        <v>205.5</v>
      </c>
      <c r="I93" s="93">
        <f t="shared" si="51"/>
        <v>1.1999999999999886</v>
      </c>
      <c r="J93" s="91">
        <v>202.4</v>
      </c>
      <c r="K93" s="89">
        <f t="shared" si="52"/>
        <v>126.5</v>
      </c>
      <c r="L93" s="93">
        <f t="shared" si="56"/>
        <v>22.400000000000006</v>
      </c>
      <c r="M93" s="91">
        <v>225.35</v>
      </c>
      <c r="N93" s="89">
        <f t="shared" si="46"/>
        <v>61.5</v>
      </c>
      <c r="O93" s="93">
        <f t="shared" si="53"/>
        <v>45.349999999999994</v>
      </c>
      <c r="P93" s="91">
        <v>256.3</v>
      </c>
      <c r="Q93" s="89">
        <f t="shared" si="54"/>
        <v>9.5</v>
      </c>
      <c r="R93" s="97">
        <f>SUM(P93)-240</f>
        <v>16.30000000000001</v>
      </c>
      <c r="S93" s="91"/>
      <c r="T93" s="89"/>
      <c r="U93" s="96"/>
    </row>
    <row r="94" spans="1:21" ht="13.5" customHeight="1">
      <c r="A94" s="80">
        <v>139.2</v>
      </c>
      <c r="B94" s="89">
        <f t="shared" si="27"/>
        <v>413</v>
      </c>
      <c r="C94" s="92">
        <f t="shared" si="48"/>
        <v>19.19999999999999</v>
      </c>
      <c r="D94" s="91">
        <v>160.4</v>
      </c>
      <c r="E94" s="89">
        <f t="shared" si="55"/>
        <v>300</v>
      </c>
      <c r="F94" s="92">
        <f t="shared" si="49"/>
        <v>40.400000000000006</v>
      </c>
      <c r="G94" s="91">
        <v>181.6</v>
      </c>
      <c r="H94" s="89">
        <f t="shared" si="50"/>
        <v>203.5</v>
      </c>
      <c r="I94" s="93">
        <f t="shared" si="51"/>
        <v>1.5999999999999943</v>
      </c>
      <c r="J94" s="91">
        <v>202.8</v>
      </c>
      <c r="K94" s="89">
        <f t="shared" si="52"/>
        <v>125</v>
      </c>
      <c r="L94" s="93">
        <f t="shared" si="56"/>
        <v>22.80000000000001</v>
      </c>
      <c r="M94" s="91">
        <v>225.8</v>
      </c>
      <c r="N94" s="89">
        <f t="shared" si="46"/>
        <v>60.5</v>
      </c>
      <c r="O94" s="93">
        <f t="shared" si="53"/>
        <v>45.80000000000001</v>
      </c>
      <c r="P94" s="91">
        <v>257.05</v>
      </c>
      <c r="Q94" s="89">
        <f t="shared" si="54"/>
        <v>9</v>
      </c>
      <c r="R94" s="97">
        <f>SUM(P94)-240</f>
        <v>17.05000000000001</v>
      </c>
      <c r="S94" s="91"/>
      <c r="T94" s="89"/>
      <c r="U94" s="96"/>
    </row>
    <row r="95" spans="1:21" ht="13.5" customHeight="1">
      <c r="A95" s="80">
        <v>139.6</v>
      </c>
      <c r="B95" s="89">
        <f t="shared" si="27"/>
        <v>411</v>
      </c>
      <c r="C95" s="92">
        <f t="shared" si="48"/>
        <v>19.599999999999994</v>
      </c>
      <c r="D95" s="91">
        <v>160.8</v>
      </c>
      <c r="E95" s="89">
        <f t="shared" si="55"/>
        <v>298</v>
      </c>
      <c r="F95" s="92">
        <f t="shared" si="49"/>
        <v>40.80000000000001</v>
      </c>
      <c r="G95" s="91">
        <v>182</v>
      </c>
      <c r="H95" s="89">
        <f t="shared" si="50"/>
        <v>202</v>
      </c>
      <c r="I95" s="93">
        <f t="shared" si="51"/>
        <v>2</v>
      </c>
      <c r="J95" s="91">
        <v>203.2</v>
      </c>
      <c r="K95" s="89">
        <f t="shared" si="52"/>
        <v>124</v>
      </c>
      <c r="L95" s="93">
        <f t="shared" si="56"/>
        <v>23.19999999999999</v>
      </c>
      <c r="M95" s="91">
        <v>226.25</v>
      </c>
      <c r="N95" s="89">
        <f t="shared" si="46"/>
        <v>59.5</v>
      </c>
      <c r="O95" s="93">
        <f t="shared" si="53"/>
        <v>46.25</v>
      </c>
      <c r="P95" s="91"/>
      <c r="Q95" s="89"/>
      <c r="R95" s="97"/>
      <c r="S95" s="91"/>
      <c r="T95" s="89"/>
      <c r="U95" s="96"/>
    </row>
    <row r="96" spans="1:21" ht="13.5" customHeight="1">
      <c r="A96" s="80">
        <v>140</v>
      </c>
      <c r="B96" s="89">
        <f t="shared" si="27"/>
        <v>409</v>
      </c>
      <c r="C96" s="92">
        <f t="shared" si="48"/>
        <v>20</v>
      </c>
      <c r="D96" s="91">
        <v>161.2</v>
      </c>
      <c r="E96" s="89">
        <f t="shared" si="55"/>
        <v>296</v>
      </c>
      <c r="F96" s="92">
        <f t="shared" si="49"/>
        <v>41.19999999999999</v>
      </c>
      <c r="G96" s="91">
        <v>182.4</v>
      </c>
      <c r="H96" s="89">
        <f t="shared" si="50"/>
        <v>200.5</v>
      </c>
      <c r="I96" s="93">
        <f t="shared" si="51"/>
        <v>2.4000000000000057</v>
      </c>
      <c r="J96" s="91">
        <v>203.6</v>
      </c>
      <c r="K96" s="89">
        <f t="shared" si="52"/>
        <v>122.5</v>
      </c>
      <c r="L96" s="93">
        <f t="shared" si="56"/>
        <v>23.599999999999994</v>
      </c>
      <c r="M96" s="91">
        <v>226.7</v>
      </c>
      <c r="N96" s="89">
        <f t="shared" si="46"/>
        <v>58.5</v>
      </c>
      <c r="O96" s="93">
        <f aca="true" t="shared" si="57" ref="O96:O109">SUM(M96)-180</f>
        <v>46.69999999999999</v>
      </c>
      <c r="P96" s="91">
        <v>258.55</v>
      </c>
      <c r="Q96" s="89">
        <f t="shared" si="54"/>
        <v>7.5</v>
      </c>
      <c r="R96" s="97">
        <f>SUM(P96)-240</f>
        <v>18.55000000000001</v>
      </c>
      <c r="S96" s="91"/>
      <c r="T96" s="89"/>
      <c r="U96" s="96"/>
    </row>
    <row r="97" spans="1:21" ht="13.5" customHeight="1">
      <c r="A97" s="80">
        <v>140.4</v>
      </c>
      <c r="B97" s="89">
        <f t="shared" si="27"/>
        <v>406</v>
      </c>
      <c r="C97" s="92">
        <f t="shared" si="48"/>
        <v>20.400000000000006</v>
      </c>
      <c r="D97" s="91">
        <v>161.6</v>
      </c>
      <c r="E97" s="89">
        <f t="shared" si="55"/>
        <v>294</v>
      </c>
      <c r="F97" s="92">
        <f t="shared" si="49"/>
        <v>41.599999999999994</v>
      </c>
      <c r="G97" s="91">
        <v>182.8</v>
      </c>
      <c r="H97" s="89">
        <f t="shared" si="50"/>
        <v>198.5</v>
      </c>
      <c r="I97" s="93">
        <f aca="true" t="shared" si="58" ref="I97:I110">SUM(G97)-180</f>
        <v>2.8000000000000114</v>
      </c>
      <c r="J97" s="91">
        <v>204</v>
      </c>
      <c r="K97" s="89">
        <f t="shared" si="52"/>
        <v>121</v>
      </c>
      <c r="L97" s="93">
        <f t="shared" si="56"/>
        <v>24</v>
      </c>
      <c r="M97" s="91">
        <v>227.15</v>
      </c>
      <c r="N97" s="89">
        <f t="shared" si="46"/>
        <v>57.5</v>
      </c>
      <c r="O97" s="93">
        <f t="shared" si="57"/>
        <v>47.150000000000006</v>
      </c>
      <c r="P97" s="91">
        <v>259.3</v>
      </c>
      <c r="Q97" s="89">
        <f t="shared" si="54"/>
        <v>7</v>
      </c>
      <c r="R97" s="97">
        <f>SUM(P97)-240</f>
        <v>19.30000000000001</v>
      </c>
      <c r="S97" s="91"/>
      <c r="T97" s="89"/>
      <c r="U97" s="96"/>
    </row>
    <row r="98" spans="1:21" ht="13.5" customHeight="1">
      <c r="A98" s="80">
        <v>140.8</v>
      </c>
      <c r="B98" s="89">
        <f t="shared" si="27"/>
        <v>404</v>
      </c>
      <c r="C98" s="92">
        <f t="shared" si="48"/>
        <v>20.80000000000001</v>
      </c>
      <c r="D98" s="91">
        <v>162</v>
      </c>
      <c r="E98" s="89">
        <f t="shared" si="55"/>
        <v>292</v>
      </c>
      <c r="F98" s="92">
        <f t="shared" si="49"/>
        <v>42</v>
      </c>
      <c r="G98" s="91">
        <v>183.2</v>
      </c>
      <c r="H98" s="89">
        <f t="shared" si="50"/>
        <v>197</v>
      </c>
      <c r="I98" s="93">
        <f t="shared" si="58"/>
        <v>3.1999999999999886</v>
      </c>
      <c r="J98" s="91">
        <v>204.4</v>
      </c>
      <c r="K98" s="89">
        <f t="shared" si="52"/>
        <v>120</v>
      </c>
      <c r="L98" s="93">
        <f t="shared" si="56"/>
        <v>24.400000000000006</v>
      </c>
      <c r="M98" s="91">
        <v>227.6</v>
      </c>
      <c r="N98" s="89">
        <f t="shared" si="46"/>
        <v>56.5</v>
      </c>
      <c r="O98" s="93">
        <f t="shared" si="57"/>
        <v>47.599999999999994</v>
      </c>
      <c r="P98" s="91"/>
      <c r="Q98" s="89"/>
      <c r="R98" s="97"/>
      <c r="S98" s="91"/>
      <c r="T98" s="89"/>
      <c r="U98" s="96"/>
    </row>
    <row r="99" spans="1:21" ht="13.5" customHeight="1">
      <c r="A99" s="80">
        <v>141.2</v>
      </c>
      <c r="B99" s="89">
        <f t="shared" si="27"/>
        <v>402</v>
      </c>
      <c r="C99" s="92">
        <f t="shared" si="48"/>
        <v>21.19999999999999</v>
      </c>
      <c r="D99" s="91">
        <v>162.4</v>
      </c>
      <c r="E99" s="89">
        <f t="shared" si="55"/>
        <v>290</v>
      </c>
      <c r="F99" s="92">
        <f t="shared" si="49"/>
        <v>42.400000000000006</v>
      </c>
      <c r="G99" s="91">
        <v>183.6</v>
      </c>
      <c r="H99" s="89">
        <f t="shared" si="50"/>
        <v>195.5</v>
      </c>
      <c r="I99" s="93">
        <f t="shared" si="58"/>
        <v>3.5999999999999943</v>
      </c>
      <c r="J99" s="91">
        <v>204.8</v>
      </c>
      <c r="K99" s="89">
        <f t="shared" si="52"/>
        <v>118.5</v>
      </c>
      <c r="L99" s="93">
        <f t="shared" si="56"/>
        <v>24.80000000000001</v>
      </c>
      <c r="M99" s="91">
        <v>228.05</v>
      </c>
      <c r="N99" s="89">
        <f aca="true" t="shared" si="59" ref="N99:N110">TRUNC((275-M99)^1.89*0.077,0)/2</f>
        <v>55.5</v>
      </c>
      <c r="O99" s="93">
        <f t="shared" si="57"/>
        <v>48.05000000000001</v>
      </c>
      <c r="P99" s="91">
        <v>260.8</v>
      </c>
      <c r="Q99" s="89">
        <f t="shared" si="54"/>
        <v>5.5</v>
      </c>
      <c r="R99" s="97">
        <f>SUM(P99)-240</f>
        <v>20.80000000000001</v>
      </c>
      <c r="S99" s="91"/>
      <c r="T99" s="89"/>
      <c r="U99" s="96"/>
    </row>
    <row r="100" spans="1:21" ht="13.5" customHeight="1">
      <c r="A100" s="80">
        <v>141.6</v>
      </c>
      <c r="B100" s="89">
        <f t="shared" si="27"/>
        <v>399</v>
      </c>
      <c r="C100" s="92">
        <f t="shared" si="48"/>
        <v>21.599999999999994</v>
      </c>
      <c r="D100" s="91">
        <v>162.8</v>
      </c>
      <c r="E100" s="89">
        <f t="shared" si="55"/>
        <v>288</v>
      </c>
      <c r="F100" s="92">
        <f t="shared" si="49"/>
        <v>42.80000000000001</v>
      </c>
      <c r="G100" s="91">
        <v>184</v>
      </c>
      <c r="H100" s="89">
        <f t="shared" si="50"/>
        <v>194</v>
      </c>
      <c r="I100" s="93">
        <f t="shared" si="58"/>
        <v>4</v>
      </c>
      <c r="J100" s="91">
        <v>205.2</v>
      </c>
      <c r="K100" s="89">
        <f t="shared" si="52"/>
        <v>117.5</v>
      </c>
      <c r="L100" s="93">
        <f t="shared" si="56"/>
        <v>25.19999999999999</v>
      </c>
      <c r="M100" s="91">
        <v>228.5</v>
      </c>
      <c r="N100" s="89">
        <f t="shared" si="59"/>
        <v>54.5</v>
      </c>
      <c r="O100" s="93">
        <f t="shared" si="57"/>
        <v>48.5</v>
      </c>
      <c r="P100" s="91"/>
      <c r="Q100" s="89"/>
      <c r="R100" s="97"/>
      <c r="S100" s="91"/>
      <c r="T100" s="89"/>
      <c r="U100" s="96"/>
    </row>
    <row r="101" spans="1:21" ht="13.5" customHeight="1">
      <c r="A101" s="80">
        <v>142</v>
      </c>
      <c r="B101" s="89">
        <f t="shared" si="27"/>
        <v>397</v>
      </c>
      <c r="C101" s="92">
        <f t="shared" si="48"/>
        <v>22</v>
      </c>
      <c r="D101" s="91">
        <v>163.2</v>
      </c>
      <c r="E101" s="89">
        <f t="shared" si="55"/>
        <v>286</v>
      </c>
      <c r="F101" s="92">
        <f t="shared" si="49"/>
        <v>43.19999999999999</v>
      </c>
      <c r="G101" s="91">
        <v>184.4</v>
      </c>
      <c r="H101" s="89">
        <f t="shared" si="50"/>
        <v>192.5</v>
      </c>
      <c r="I101" s="93">
        <f t="shared" si="58"/>
        <v>4.400000000000006</v>
      </c>
      <c r="J101" s="91">
        <v>205.6</v>
      </c>
      <c r="K101" s="89">
        <f t="shared" si="52"/>
        <v>116</v>
      </c>
      <c r="L101" s="93">
        <f t="shared" si="56"/>
        <v>25.599999999999994</v>
      </c>
      <c r="M101" s="91">
        <v>228.95</v>
      </c>
      <c r="N101" s="89">
        <f t="shared" si="59"/>
        <v>53.5</v>
      </c>
      <c r="O101" s="93">
        <f t="shared" si="57"/>
        <v>48.94999999999999</v>
      </c>
      <c r="P101" s="91">
        <v>262.3</v>
      </c>
      <c r="Q101" s="89">
        <f t="shared" si="54"/>
        <v>4.5</v>
      </c>
      <c r="R101" s="97">
        <f>SUM(P101)-240</f>
        <v>22.30000000000001</v>
      </c>
      <c r="S101" s="91"/>
      <c r="T101" s="89"/>
      <c r="U101" s="96"/>
    </row>
    <row r="102" spans="1:21" ht="13.5" customHeight="1">
      <c r="A102" s="80">
        <v>142.4</v>
      </c>
      <c r="B102" s="89">
        <f t="shared" si="27"/>
        <v>395</v>
      </c>
      <c r="C102" s="92">
        <f t="shared" si="48"/>
        <v>22.400000000000006</v>
      </c>
      <c r="D102" s="91">
        <v>163.6</v>
      </c>
      <c r="E102" s="89">
        <f t="shared" si="55"/>
        <v>284</v>
      </c>
      <c r="F102" s="92">
        <f t="shared" si="49"/>
        <v>43.599999999999994</v>
      </c>
      <c r="G102" s="91">
        <v>184.8</v>
      </c>
      <c r="H102" s="89">
        <f t="shared" si="50"/>
        <v>190.5</v>
      </c>
      <c r="I102" s="93">
        <f t="shared" si="58"/>
        <v>4.800000000000011</v>
      </c>
      <c r="J102" s="91">
        <v>206</v>
      </c>
      <c r="K102" s="89">
        <f t="shared" si="52"/>
        <v>115</v>
      </c>
      <c r="L102" s="93">
        <f t="shared" si="56"/>
        <v>26</v>
      </c>
      <c r="M102" s="91">
        <v>229.4</v>
      </c>
      <c r="N102" s="89">
        <f t="shared" si="59"/>
        <v>52.5</v>
      </c>
      <c r="O102" s="93">
        <f t="shared" si="57"/>
        <v>49.400000000000006</v>
      </c>
      <c r="P102" s="91">
        <v>263.05</v>
      </c>
      <c r="Q102" s="89">
        <f t="shared" si="54"/>
        <v>4</v>
      </c>
      <c r="R102" s="97">
        <f>SUM(P102)-240</f>
        <v>23.05000000000001</v>
      </c>
      <c r="S102" s="91"/>
      <c r="T102" s="89"/>
      <c r="U102" s="96"/>
    </row>
    <row r="103" spans="1:21" ht="13.5" customHeight="1">
      <c r="A103" s="80">
        <v>142.8</v>
      </c>
      <c r="B103" s="89">
        <f t="shared" si="27"/>
        <v>393</v>
      </c>
      <c r="C103" s="92">
        <f t="shared" si="48"/>
        <v>22.80000000000001</v>
      </c>
      <c r="D103" s="91">
        <v>164</v>
      </c>
      <c r="E103" s="89">
        <f t="shared" si="55"/>
        <v>282.5</v>
      </c>
      <c r="F103" s="92">
        <f t="shared" si="49"/>
        <v>44</v>
      </c>
      <c r="G103" s="91">
        <v>185.2</v>
      </c>
      <c r="H103" s="89">
        <f t="shared" si="50"/>
        <v>189</v>
      </c>
      <c r="I103" s="93">
        <f t="shared" si="58"/>
        <v>5.199999999999989</v>
      </c>
      <c r="J103" s="91">
        <v>206.4</v>
      </c>
      <c r="K103" s="89">
        <f t="shared" si="52"/>
        <v>113.5</v>
      </c>
      <c r="L103" s="93">
        <f t="shared" si="56"/>
        <v>26.400000000000006</v>
      </c>
      <c r="M103" s="91">
        <v>229.85</v>
      </c>
      <c r="N103" s="89">
        <f t="shared" si="59"/>
        <v>51.5</v>
      </c>
      <c r="O103" s="93">
        <f t="shared" si="57"/>
        <v>49.849999999999994</v>
      </c>
      <c r="P103" s="91"/>
      <c r="Q103" s="89"/>
      <c r="R103" s="97"/>
      <c r="S103" s="91"/>
      <c r="T103" s="89"/>
      <c r="U103" s="96"/>
    </row>
    <row r="104" spans="1:21" ht="13.5" customHeight="1">
      <c r="A104" s="80">
        <v>143.2</v>
      </c>
      <c r="B104" s="89">
        <f t="shared" si="27"/>
        <v>390</v>
      </c>
      <c r="C104" s="92">
        <f t="shared" si="48"/>
        <v>23.19999999999999</v>
      </c>
      <c r="D104" s="91">
        <v>164.4</v>
      </c>
      <c r="E104" s="89">
        <f t="shared" si="55"/>
        <v>280.5</v>
      </c>
      <c r="F104" s="92">
        <f t="shared" si="49"/>
        <v>44.400000000000006</v>
      </c>
      <c r="G104" s="91">
        <v>185.6</v>
      </c>
      <c r="H104" s="89">
        <f t="shared" si="50"/>
        <v>187.5</v>
      </c>
      <c r="I104" s="93">
        <f t="shared" si="58"/>
        <v>5.599999999999994</v>
      </c>
      <c r="J104" s="91">
        <v>206.8</v>
      </c>
      <c r="K104" s="89">
        <f t="shared" si="52"/>
        <v>112.5</v>
      </c>
      <c r="L104" s="93">
        <f t="shared" si="56"/>
        <v>26.80000000000001</v>
      </c>
      <c r="M104" s="91">
        <v>230.3</v>
      </c>
      <c r="N104" s="89">
        <f t="shared" si="59"/>
        <v>50.5</v>
      </c>
      <c r="O104" s="93">
        <f t="shared" si="57"/>
        <v>50.30000000000001</v>
      </c>
      <c r="P104" s="91">
        <v>264.55</v>
      </c>
      <c r="Q104" s="89">
        <f t="shared" si="54"/>
        <v>3</v>
      </c>
      <c r="R104" s="97">
        <f>SUM(P104)-240</f>
        <v>24.55000000000001</v>
      </c>
      <c r="S104" s="91"/>
      <c r="T104" s="89"/>
      <c r="U104" s="96"/>
    </row>
    <row r="105" spans="1:21" ht="13.5" customHeight="1">
      <c r="A105" s="80">
        <v>143.6</v>
      </c>
      <c r="B105" s="89">
        <f t="shared" si="27"/>
        <v>388</v>
      </c>
      <c r="C105" s="92">
        <f t="shared" si="48"/>
        <v>23.599999999999994</v>
      </c>
      <c r="D105" s="91">
        <v>164.8</v>
      </c>
      <c r="E105" s="89">
        <f t="shared" si="55"/>
        <v>278.5</v>
      </c>
      <c r="F105" s="92">
        <f t="shared" si="49"/>
        <v>44.80000000000001</v>
      </c>
      <c r="G105" s="91">
        <v>186</v>
      </c>
      <c r="H105" s="89">
        <f t="shared" si="50"/>
        <v>186</v>
      </c>
      <c r="I105" s="93">
        <f t="shared" si="58"/>
        <v>6</v>
      </c>
      <c r="J105" s="91">
        <v>207.2</v>
      </c>
      <c r="K105" s="89">
        <f t="shared" si="52"/>
        <v>111</v>
      </c>
      <c r="L105" s="93">
        <f t="shared" si="56"/>
        <v>27.19999999999999</v>
      </c>
      <c r="M105" s="91">
        <v>230.75</v>
      </c>
      <c r="N105" s="89">
        <f t="shared" si="59"/>
        <v>49.5</v>
      </c>
      <c r="O105" s="93">
        <f t="shared" si="57"/>
        <v>50.75</v>
      </c>
      <c r="P105" s="91"/>
      <c r="Q105" s="89"/>
      <c r="R105" s="97"/>
      <c r="S105" s="91"/>
      <c r="T105" s="89"/>
      <c r="U105" s="96"/>
    </row>
    <row r="106" spans="1:21" ht="13.5" customHeight="1">
      <c r="A106" s="80">
        <v>144</v>
      </c>
      <c r="B106" s="89">
        <f t="shared" si="27"/>
        <v>386</v>
      </c>
      <c r="C106" s="92">
        <f>SUM(A106)-120</f>
        <v>24</v>
      </c>
      <c r="D106" s="91">
        <v>165.2</v>
      </c>
      <c r="E106" s="89">
        <f t="shared" si="55"/>
        <v>276.5</v>
      </c>
      <c r="F106" s="92">
        <f>SUM(D106)-120</f>
        <v>45.19999999999999</v>
      </c>
      <c r="G106" s="91">
        <v>186.4</v>
      </c>
      <c r="H106" s="89">
        <f>TRUNC((275-G106)^1.89*0.077,0)/2</f>
        <v>184.5</v>
      </c>
      <c r="I106" s="93">
        <f t="shared" si="58"/>
        <v>6.400000000000006</v>
      </c>
      <c r="J106" s="91">
        <v>207.6</v>
      </c>
      <c r="K106" s="89">
        <f>TRUNC((275-J106)^1.89*0.077,0)/2</f>
        <v>110</v>
      </c>
      <c r="L106" s="93">
        <f t="shared" si="56"/>
        <v>27.599999999999994</v>
      </c>
      <c r="M106" s="91">
        <v>231.2</v>
      </c>
      <c r="N106" s="89">
        <f t="shared" si="59"/>
        <v>48.5</v>
      </c>
      <c r="O106" s="93">
        <f t="shared" si="57"/>
        <v>51.19999999999999</v>
      </c>
      <c r="P106" s="91">
        <v>266.05</v>
      </c>
      <c r="Q106" s="89">
        <f>TRUNC((275-P106)^1.89*0.077,0)/2</f>
        <v>2</v>
      </c>
      <c r="R106" s="97">
        <f>SUM(P106)-240</f>
        <v>26.05000000000001</v>
      </c>
      <c r="S106" s="91"/>
      <c r="T106" s="89"/>
      <c r="U106" s="96"/>
    </row>
    <row r="107" spans="1:21" ht="13.5" customHeight="1">
      <c r="A107" s="80">
        <v>144.4</v>
      </c>
      <c r="B107" s="89">
        <f t="shared" si="27"/>
        <v>384</v>
      </c>
      <c r="C107" s="92">
        <f>SUM(A107)-120</f>
        <v>24.400000000000006</v>
      </c>
      <c r="D107" s="91">
        <v>165.6</v>
      </c>
      <c r="E107" s="89">
        <f>TRUNC((275-D107)^1.89*0.077,0)/2</f>
        <v>274.5</v>
      </c>
      <c r="F107" s="92">
        <f>SUM(D107)-120</f>
        <v>45.599999999999994</v>
      </c>
      <c r="G107" s="91">
        <v>186.8</v>
      </c>
      <c r="H107" s="89">
        <f>TRUNC((275-G107)^1.89*0.077,0)/2</f>
        <v>182.5</v>
      </c>
      <c r="I107" s="93">
        <f t="shared" si="58"/>
        <v>6.800000000000011</v>
      </c>
      <c r="J107" s="91">
        <v>208</v>
      </c>
      <c r="K107" s="89">
        <f>TRUNC((275-J107)^1.89*0.077,0)/2</f>
        <v>108.5</v>
      </c>
      <c r="L107" s="93">
        <f>SUM(J107)-180</f>
        <v>28</v>
      </c>
      <c r="M107" s="91">
        <v>231.65</v>
      </c>
      <c r="N107" s="89">
        <f t="shared" si="59"/>
        <v>47.5</v>
      </c>
      <c r="O107" s="93">
        <f t="shared" si="57"/>
        <v>51.650000000000006</v>
      </c>
      <c r="P107" s="91"/>
      <c r="Q107" s="89"/>
      <c r="R107" s="97"/>
      <c r="S107" s="91"/>
      <c r="T107" s="89"/>
      <c r="U107" s="96"/>
    </row>
    <row r="108" spans="1:21" ht="13.5" customHeight="1">
      <c r="A108" s="80">
        <v>144.8</v>
      </c>
      <c r="B108" s="89">
        <f t="shared" si="27"/>
        <v>382</v>
      </c>
      <c r="C108" s="92">
        <f>SUM(A108)-120</f>
        <v>24.80000000000001</v>
      </c>
      <c r="D108" s="91">
        <v>166</v>
      </c>
      <c r="E108" s="89">
        <f>TRUNC((275-D108)^1.89*0.077,0)/2</f>
        <v>273</v>
      </c>
      <c r="F108" s="92">
        <f>SUM(D108)-120</f>
        <v>46</v>
      </c>
      <c r="G108" s="91">
        <v>187.2</v>
      </c>
      <c r="H108" s="89">
        <f>TRUNC((275-G108)^1.89*0.077,0)/2</f>
        <v>181</v>
      </c>
      <c r="I108" s="93">
        <f t="shared" si="58"/>
        <v>7.199999999999989</v>
      </c>
      <c r="J108" s="91">
        <v>208.4</v>
      </c>
      <c r="K108" s="89">
        <f>TRUNC((275-J108)^1.89*0.077,0)/2</f>
        <v>107.5</v>
      </c>
      <c r="L108" s="93">
        <f>SUM(J108)-180</f>
        <v>28.400000000000006</v>
      </c>
      <c r="M108" s="91">
        <v>232.1</v>
      </c>
      <c r="N108" s="89">
        <f t="shared" si="59"/>
        <v>46.5</v>
      </c>
      <c r="O108" s="93">
        <f t="shared" si="57"/>
        <v>52.099999999999994</v>
      </c>
      <c r="P108" s="91"/>
      <c r="Q108" s="89"/>
      <c r="R108" s="97"/>
      <c r="S108" s="91"/>
      <c r="T108" s="89"/>
      <c r="U108" s="96"/>
    </row>
    <row r="109" spans="1:21" ht="13.5" customHeight="1">
      <c r="A109" s="80">
        <v>145.2</v>
      </c>
      <c r="B109" s="89">
        <f t="shared" si="27"/>
        <v>379</v>
      </c>
      <c r="C109" s="92">
        <f>SUM(A109)-120</f>
        <v>25.19999999999999</v>
      </c>
      <c r="D109" s="91">
        <v>166.4</v>
      </c>
      <c r="E109" s="89">
        <f>TRUNC((275-D109)^1.89*0.077,0)/2</f>
        <v>271</v>
      </c>
      <c r="F109" s="92">
        <f>SUM(D109)-120</f>
        <v>46.400000000000006</v>
      </c>
      <c r="G109" s="91">
        <v>187.6</v>
      </c>
      <c r="H109" s="89">
        <f>TRUNC((275-G109)^1.89*0.077,0)/2</f>
        <v>179.5</v>
      </c>
      <c r="I109" s="93">
        <f t="shared" si="58"/>
        <v>7.599999999999994</v>
      </c>
      <c r="J109" s="91">
        <v>208.8</v>
      </c>
      <c r="K109" s="89">
        <f>TRUNC((275-J109)^1.89*0.077,0)/2</f>
        <v>106</v>
      </c>
      <c r="L109" s="93">
        <f>SUM(J109)-180</f>
        <v>28.80000000000001</v>
      </c>
      <c r="M109" s="91">
        <v>232.55</v>
      </c>
      <c r="N109" s="89">
        <f t="shared" si="59"/>
        <v>45.5</v>
      </c>
      <c r="O109" s="93">
        <f t="shared" si="57"/>
        <v>52.55000000000001</v>
      </c>
      <c r="P109" s="91">
        <v>268.3</v>
      </c>
      <c r="Q109" s="89">
        <f>TRUNC((275-P109)^1.89*0.077,0)/2</f>
        <v>1</v>
      </c>
      <c r="R109" s="97">
        <f>SUM(P109)-240</f>
        <v>28.30000000000001</v>
      </c>
      <c r="S109" s="91"/>
      <c r="T109" s="89"/>
      <c r="U109" s="96"/>
    </row>
    <row r="110" spans="1:21" ht="13.5" customHeight="1">
      <c r="A110" s="80">
        <v>145.6</v>
      </c>
      <c r="B110" s="89">
        <f t="shared" si="27"/>
        <v>377</v>
      </c>
      <c r="C110" s="92">
        <f>SUM(A110)-120</f>
        <v>25.599999999999994</v>
      </c>
      <c r="D110" s="91">
        <v>166.8</v>
      </c>
      <c r="E110" s="89">
        <f>TRUNC((275-D110)^1.89*0.077,0)/2</f>
        <v>269</v>
      </c>
      <c r="F110" s="92">
        <f>SUM(D110)-120</f>
        <v>46.80000000000001</v>
      </c>
      <c r="G110" s="91">
        <v>188</v>
      </c>
      <c r="H110" s="89">
        <f>TRUNC((275-G110)^1.89*0.077,0)/2</f>
        <v>178</v>
      </c>
      <c r="I110" s="93">
        <f t="shared" si="58"/>
        <v>8</v>
      </c>
      <c r="J110" s="91">
        <v>209.2</v>
      </c>
      <c r="K110" s="89">
        <f>TRUNC((275-J110)^1.89*0.077,0)/2</f>
        <v>105</v>
      </c>
      <c r="L110" s="93">
        <f>SUM(J110)-180</f>
        <v>29.19999999999999</v>
      </c>
      <c r="M110" s="91">
        <v>233</v>
      </c>
      <c r="N110" s="89">
        <f t="shared" si="59"/>
        <v>45</v>
      </c>
      <c r="O110" s="93">
        <f>SUM(M110)-180</f>
        <v>53</v>
      </c>
      <c r="P110" s="91"/>
      <c r="Q110" s="89"/>
      <c r="R110" s="92"/>
      <c r="S110" s="91"/>
      <c r="T110" s="89"/>
      <c r="U110" s="96"/>
    </row>
    <row r="111" spans="1:21" ht="14.25" customHeight="1">
      <c r="A111" s="80"/>
      <c r="B111" s="89"/>
      <c r="C111" s="94"/>
      <c r="D111" s="91"/>
      <c r="E111" s="89"/>
      <c r="F111" s="94"/>
      <c r="G111" s="91"/>
      <c r="H111" s="89"/>
      <c r="I111" s="95"/>
      <c r="J111" s="91"/>
      <c r="K111" s="89"/>
      <c r="L111" s="95"/>
      <c r="M111" s="91"/>
      <c r="N111" s="89"/>
      <c r="O111" s="95"/>
      <c r="P111" s="91"/>
      <c r="Q111" s="89"/>
      <c r="R111" s="94"/>
      <c r="S111" s="91"/>
      <c r="T111" s="89"/>
      <c r="U111" s="96"/>
    </row>
    <row r="112" spans="1:21" ht="27.75" customHeight="1">
      <c r="A112" s="17"/>
      <c r="B112" s="24" t="s">
        <v>23</v>
      </c>
      <c r="C112" s="18"/>
      <c r="D112" s="19"/>
      <c r="E112" s="20"/>
      <c r="F112" s="20"/>
      <c r="G112" s="20"/>
      <c r="H112" s="20"/>
      <c r="I112" s="20"/>
      <c r="J112" s="20"/>
      <c r="K112" s="20"/>
      <c r="L112" s="21"/>
      <c r="M112" s="21"/>
      <c r="N112" s="21"/>
      <c r="O112" s="21"/>
      <c r="P112" s="21"/>
      <c r="Q112" s="21"/>
      <c r="R112" s="21"/>
      <c r="S112" s="21"/>
      <c r="T112" s="21"/>
      <c r="U112" s="22"/>
    </row>
    <row r="113" spans="1:21" ht="19.5" customHeight="1">
      <c r="A113" s="77" t="s">
        <v>15</v>
      </c>
      <c r="B113" s="70" t="s">
        <v>9</v>
      </c>
      <c r="C113" s="85" t="s">
        <v>10</v>
      </c>
      <c r="D113" s="86"/>
      <c r="E113" s="70" t="s">
        <v>9</v>
      </c>
      <c r="F113" s="85" t="s">
        <v>10</v>
      </c>
      <c r="G113" s="87"/>
      <c r="H113" s="70" t="s">
        <v>9</v>
      </c>
      <c r="I113" s="85" t="s">
        <v>10</v>
      </c>
      <c r="J113" s="87"/>
      <c r="K113" s="70" t="s">
        <v>9</v>
      </c>
      <c r="L113" s="85" t="s">
        <v>10</v>
      </c>
      <c r="M113" s="88"/>
      <c r="N113" s="70" t="s">
        <v>9</v>
      </c>
      <c r="O113" s="85" t="s">
        <v>10</v>
      </c>
      <c r="P113" s="88"/>
      <c r="Q113" s="70" t="s">
        <v>9</v>
      </c>
      <c r="R113" s="85" t="s">
        <v>10</v>
      </c>
      <c r="S113" s="88"/>
      <c r="T113" s="70" t="s">
        <v>9</v>
      </c>
      <c r="U113" s="85" t="s">
        <v>10</v>
      </c>
    </row>
    <row r="114" spans="1:21" ht="13.5" customHeight="1">
      <c r="A114" s="80">
        <v>162.5</v>
      </c>
      <c r="B114" s="89">
        <f>TRUNC((330-A114)^1.78*0.055,0)</f>
        <v>500</v>
      </c>
      <c r="C114" s="92">
        <f aca="true" t="shared" si="60" ref="C114:C129">SUM(A114)-120</f>
        <v>42.5</v>
      </c>
      <c r="D114" s="91">
        <v>178.4</v>
      </c>
      <c r="E114" s="89">
        <f>TRUNC((330-D114)^1.78*0.055,0)</f>
        <v>418</v>
      </c>
      <c r="F114" s="92">
        <f>SUM(D114)-120</f>
        <v>58.400000000000006</v>
      </c>
      <c r="G114" s="91">
        <v>197</v>
      </c>
      <c r="H114" s="89">
        <f>TRUNC((330-G114)^1.78*0.055,0)</f>
        <v>331</v>
      </c>
      <c r="I114" s="93">
        <f aca="true" t="shared" si="61" ref="I114:I136">SUM(G114)-180</f>
        <v>17</v>
      </c>
      <c r="J114" s="91">
        <v>215.6</v>
      </c>
      <c r="K114" s="89">
        <f>TRUNC((330-J114)^1.78*0.055,0)</f>
        <v>253</v>
      </c>
      <c r="L114" s="93">
        <f>SUM(J114)-180</f>
        <v>35.599999999999994</v>
      </c>
      <c r="M114" s="91">
        <v>236.8</v>
      </c>
      <c r="N114" s="89">
        <f>TRUNC((330-M114)^1.78*0.055,0)</f>
        <v>176</v>
      </c>
      <c r="O114" s="93">
        <f aca="true" t="shared" si="62" ref="O114:O121">SUM(M114)-180</f>
        <v>56.80000000000001</v>
      </c>
      <c r="P114" s="91">
        <v>258</v>
      </c>
      <c r="Q114" s="89">
        <f>TRUNC((330-P114)^1.78*0.055,0)</f>
        <v>111</v>
      </c>
      <c r="R114" s="97">
        <f aca="true" t="shared" si="63" ref="R114:R145">SUM(P114)-240</f>
        <v>18</v>
      </c>
      <c r="S114" s="91">
        <v>280.35</v>
      </c>
      <c r="T114" s="89">
        <f>TRUNC((330-S114)^1.78*0.055,0)</f>
        <v>57</v>
      </c>
      <c r="U114" s="97">
        <f aca="true" t="shared" si="64" ref="U114:U129">SUM(S114)-240</f>
        <v>40.35000000000002</v>
      </c>
    </row>
    <row r="115" spans="1:21" ht="13.5" customHeight="1">
      <c r="A115" s="80">
        <v>162.8</v>
      </c>
      <c r="B115" s="89">
        <f aca="true" t="shared" si="65" ref="B115:B166">TRUNC((330-A115)^1.78*0.055,0)</f>
        <v>498</v>
      </c>
      <c r="C115" s="92">
        <f t="shared" si="60"/>
        <v>42.80000000000001</v>
      </c>
      <c r="D115" s="91">
        <v>178.75</v>
      </c>
      <c r="E115" s="89">
        <f aca="true" t="shared" si="66" ref="E115:E166">TRUNC((330-D115)^1.78*0.055,0)</f>
        <v>417</v>
      </c>
      <c r="F115" s="92">
        <f>SUM(D115)-120</f>
        <v>58.75</v>
      </c>
      <c r="G115" s="91">
        <v>197.35</v>
      </c>
      <c r="H115" s="89">
        <f aca="true" t="shared" si="67" ref="H115:H166">TRUNC((330-G115)^1.78*0.055,0)</f>
        <v>330</v>
      </c>
      <c r="I115" s="93">
        <f t="shared" si="61"/>
        <v>17.349999999999994</v>
      </c>
      <c r="J115" s="91">
        <v>216</v>
      </c>
      <c r="K115" s="89">
        <f aca="true" t="shared" si="68" ref="K115:K166">TRUNC((330-J115)^1.78*0.055,0)</f>
        <v>252</v>
      </c>
      <c r="L115" s="93">
        <f aca="true" t="shared" si="69" ref="L115:L130">SUM(J115)-180</f>
        <v>36</v>
      </c>
      <c r="M115" s="91">
        <v>237.2</v>
      </c>
      <c r="N115" s="89">
        <f aca="true" t="shared" si="70" ref="N115:N166">TRUNC((330-M115)^1.78*0.055,0)</f>
        <v>174</v>
      </c>
      <c r="O115" s="93">
        <f t="shared" si="62"/>
        <v>57.19999999999999</v>
      </c>
      <c r="P115" s="91">
        <v>258.4</v>
      </c>
      <c r="Q115" s="89">
        <f aca="true" t="shared" si="71" ref="Q115:Q166">TRUNC((330-P115)^1.78*0.055,0)</f>
        <v>110</v>
      </c>
      <c r="R115" s="97">
        <f t="shared" si="63"/>
        <v>18.399999999999977</v>
      </c>
      <c r="S115" s="91">
        <v>280.95</v>
      </c>
      <c r="T115" s="89">
        <f aca="true" t="shared" si="72" ref="T115:T166">TRUNC((330-S115)^1.78*0.055,0)</f>
        <v>56</v>
      </c>
      <c r="U115" s="97">
        <f t="shared" si="64"/>
        <v>40.94999999999999</v>
      </c>
    </row>
    <row r="116" spans="1:21" ht="13.5" customHeight="1">
      <c r="A116" s="80">
        <v>163.1</v>
      </c>
      <c r="B116" s="89">
        <f t="shared" si="65"/>
        <v>496</v>
      </c>
      <c r="C116" s="92">
        <f t="shared" si="60"/>
        <v>43.099999999999994</v>
      </c>
      <c r="D116" s="91">
        <v>179.1</v>
      </c>
      <c r="E116" s="89">
        <f t="shared" si="66"/>
        <v>415</v>
      </c>
      <c r="F116" s="92">
        <f>SUM(D116)-120</f>
        <v>59.099999999999994</v>
      </c>
      <c r="G116" s="91">
        <v>197.7</v>
      </c>
      <c r="H116" s="89">
        <f t="shared" si="67"/>
        <v>328</v>
      </c>
      <c r="I116" s="93">
        <f t="shared" si="61"/>
        <v>17.69999999999999</v>
      </c>
      <c r="J116" s="91">
        <v>216.4</v>
      </c>
      <c r="K116" s="89">
        <f t="shared" si="68"/>
        <v>250</v>
      </c>
      <c r="L116" s="93">
        <f t="shared" si="69"/>
        <v>36.400000000000006</v>
      </c>
      <c r="M116" s="91">
        <v>237.6</v>
      </c>
      <c r="N116" s="89">
        <f t="shared" si="70"/>
        <v>173</v>
      </c>
      <c r="O116" s="93">
        <f t="shared" si="62"/>
        <v>57.599999999999994</v>
      </c>
      <c r="P116" s="91">
        <v>258.8</v>
      </c>
      <c r="Q116" s="89">
        <f t="shared" si="71"/>
        <v>109</v>
      </c>
      <c r="R116" s="97">
        <f t="shared" si="63"/>
        <v>18.80000000000001</v>
      </c>
      <c r="S116" s="91">
        <v>281.55</v>
      </c>
      <c r="T116" s="89">
        <f t="shared" si="72"/>
        <v>54</v>
      </c>
      <c r="U116" s="97">
        <f t="shared" si="64"/>
        <v>41.55000000000001</v>
      </c>
    </row>
    <row r="117" spans="1:21" ht="13.5" customHeight="1">
      <c r="A117" s="80">
        <v>163.4</v>
      </c>
      <c r="B117" s="89">
        <f t="shared" si="65"/>
        <v>495</v>
      </c>
      <c r="C117" s="92">
        <f t="shared" si="60"/>
        <v>43.400000000000006</v>
      </c>
      <c r="D117" s="91">
        <v>179.45</v>
      </c>
      <c r="E117" s="89">
        <f t="shared" si="66"/>
        <v>413</v>
      </c>
      <c r="F117" s="92">
        <f>SUM(D117)-120</f>
        <v>59.44999999999999</v>
      </c>
      <c r="G117" s="91">
        <v>198.05</v>
      </c>
      <c r="H117" s="89">
        <f t="shared" si="67"/>
        <v>327</v>
      </c>
      <c r="I117" s="93">
        <f t="shared" si="61"/>
        <v>18.05000000000001</v>
      </c>
      <c r="J117" s="91">
        <v>216.8</v>
      </c>
      <c r="K117" s="89">
        <f t="shared" si="68"/>
        <v>249</v>
      </c>
      <c r="L117" s="93">
        <f t="shared" si="69"/>
        <v>36.80000000000001</v>
      </c>
      <c r="M117" s="91">
        <v>238</v>
      </c>
      <c r="N117" s="89">
        <f t="shared" si="70"/>
        <v>172</v>
      </c>
      <c r="O117" s="93">
        <f t="shared" si="62"/>
        <v>58</v>
      </c>
      <c r="P117" s="91">
        <v>259.2</v>
      </c>
      <c r="Q117" s="89">
        <f t="shared" si="71"/>
        <v>107</v>
      </c>
      <c r="R117" s="97">
        <f t="shared" si="63"/>
        <v>19.19999999999999</v>
      </c>
      <c r="S117" s="91">
        <v>282.15</v>
      </c>
      <c r="T117" s="89">
        <f t="shared" si="72"/>
        <v>53</v>
      </c>
      <c r="U117" s="97">
        <f t="shared" si="64"/>
        <v>42.14999999999998</v>
      </c>
    </row>
    <row r="118" spans="1:21" ht="13.5" customHeight="1">
      <c r="A118" s="80">
        <v>163.7</v>
      </c>
      <c r="B118" s="89">
        <f t="shared" si="65"/>
        <v>493</v>
      </c>
      <c r="C118" s="92">
        <f t="shared" si="60"/>
        <v>43.69999999999999</v>
      </c>
      <c r="D118" s="91">
        <v>179.8</v>
      </c>
      <c r="E118" s="89">
        <f t="shared" si="66"/>
        <v>411</v>
      </c>
      <c r="F118" s="92">
        <f>SUM(D118)-120</f>
        <v>59.80000000000001</v>
      </c>
      <c r="G118" s="91">
        <v>198.4</v>
      </c>
      <c r="H118" s="89">
        <f t="shared" si="67"/>
        <v>325</v>
      </c>
      <c r="I118" s="93">
        <f t="shared" si="61"/>
        <v>18.400000000000006</v>
      </c>
      <c r="J118" s="91">
        <v>217.2</v>
      </c>
      <c r="K118" s="89">
        <f t="shared" si="68"/>
        <v>247</v>
      </c>
      <c r="L118" s="93">
        <f t="shared" si="69"/>
        <v>37.19999999999999</v>
      </c>
      <c r="M118" s="91">
        <v>238.4</v>
      </c>
      <c r="N118" s="89">
        <f t="shared" si="70"/>
        <v>170</v>
      </c>
      <c r="O118" s="93">
        <f t="shared" si="62"/>
        <v>58.400000000000006</v>
      </c>
      <c r="P118" s="91">
        <v>259.6</v>
      </c>
      <c r="Q118" s="89">
        <f t="shared" si="71"/>
        <v>106</v>
      </c>
      <c r="R118" s="97">
        <f t="shared" si="63"/>
        <v>19.600000000000023</v>
      </c>
      <c r="S118" s="91">
        <v>282.75</v>
      </c>
      <c r="T118" s="89">
        <f t="shared" si="72"/>
        <v>52</v>
      </c>
      <c r="U118" s="97">
        <f t="shared" si="64"/>
        <v>42.75</v>
      </c>
    </row>
    <row r="119" spans="1:21" ht="13.5" customHeight="1">
      <c r="A119" s="80">
        <v>164</v>
      </c>
      <c r="B119" s="89">
        <f t="shared" si="65"/>
        <v>492</v>
      </c>
      <c r="C119" s="92">
        <f t="shared" si="60"/>
        <v>44</v>
      </c>
      <c r="D119" s="91">
        <v>180.15</v>
      </c>
      <c r="E119" s="89">
        <f t="shared" si="66"/>
        <v>410</v>
      </c>
      <c r="F119" s="93">
        <f aca="true" t="shared" si="73" ref="F119:F166">SUM(D119)-180</f>
        <v>0.15000000000000568</v>
      </c>
      <c r="G119" s="91">
        <v>198.75</v>
      </c>
      <c r="H119" s="89">
        <f t="shared" si="67"/>
        <v>324</v>
      </c>
      <c r="I119" s="93">
        <f t="shared" si="61"/>
        <v>18.75</v>
      </c>
      <c r="J119" s="91">
        <v>217.6</v>
      </c>
      <c r="K119" s="89">
        <f t="shared" si="68"/>
        <v>245</v>
      </c>
      <c r="L119" s="93">
        <f t="shared" si="69"/>
        <v>37.599999999999994</v>
      </c>
      <c r="M119" s="91">
        <v>238.8</v>
      </c>
      <c r="N119" s="89">
        <f t="shared" si="70"/>
        <v>169</v>
      </c>
      <c r="O119" s="93">
        <f t="shared" si="62"/>
        <v>58.80000000000001</v>
      </c>
      <c r="P119" s="91">
        <v>260</v>
      </c>
      <c r="Q119" s="89">
        <f t="shared" si="71"/>
        <v>105</v>
      </c>
      <c r="R119" s="97">
        <f t="shared" si="63"/>
        <v>20</v>
      </c>
      <c r="S119" s="91">
        <v>283.35</v>
      </c>
      <c r="T119" s="89">
        <f t="shared" si="72"/>
        <v>51</v>
      </c>
      <c r="U119" s="97">
        <f t="shared" si="64"/>
        <v>43.35000000000002</v>
      </c>
    </row>
    <row r="120" spans="1:21" ht="13.5" customHeight="1">
      <c r="A120" s="80">
        <v>164.3</v>
      </c>
      <c r="B120" s="89">
        <f t="shared" si="65"/>
        <v>490</v>
      </c>
      <c r="C120" s="92">
        <f t="shared" si="60"/>
        <v>44.30000000000001</v>
      </c>
      <c r="D120" s="91">
        <v>180.5</v>
      </c>
      <c r="E120" s="89">
        <f t="shared" si="66"/>
        <v>408</v>
      </c>
      <c r="F120" s="93">
        <f t="shared" si="73"/>
        <v>0.5</v>
      </c>
      <c r="G120" s="91">
        <v>199.1</v>
      </c>
      <c r="H120" s="89">
        <f t="shared" si="67"/>
        <v>322</v>
      </c>
      <c r="I120" s="93">
        <f t="shared" si="61"/>
        <v>19.099999999999994</v>
      </c>
      <c r="J120" s="91">
        <v>218</v>
      </c>
      <c r="K120" s="89">
        <f t="shared" si="68"/>
        <v>244</v>
      </c>
      <c r="L120" s="93">
        <f t="shared" si="69"/>
        <v>38</v>
      </c>
      <c r="M120" s="91">
        <v>239.2</v>
      </c>
      <c r="N120" s="89">
        <f t="shared" si="70"/>
        <v>168</v>
      </c>
      <c r="O120" s="93">
        <f t="shared" si="62"/>
        <v>59.19999999999999</v>
      </c>
      <c r="P120" s="91">
        <v>260.4</v>
      </c>
      <c r="Q120" s="89">
        <f t="shared" si="71"/>
        <v>104</v>
      </c>
      <c r="R120" s="97">
        <f t="shared" si="63"/>
        <v>20.399999999999977</v>
      </c>
      <c r="S120" s="91">
        <v>283.95</v>
      </c>
      <c r="T120" s="89">
        <f t="shared" si="72"/>
        <v>50</v>
      </c>
      <c r="U120" s="97">
        <f t="shared" si="64"/>
        <v>43.94999999999999</v>
      </c>
    </row>
    <row r="121" spans="1:21" ht="13.5" customHeight="1">
      <c r="A121" s="80">
        <v>164.6</v>
      </c>
      <c r="B121" s="89">
        <f t="shared" si="65"/>
        <v>489</v>
      </c>
      <c r="C121" s="92">
        <f t="shared" si="60"/>
        <v>44.599999999999994</v>
      </c>
      <c r="D121" s="91">
        <v>180.85</v>
      </c>
      <c r="E121" s="89">
        <f t="shared" si="66"/>
        <v>406</v>
      </c>
      <c r="F121" s="93">
        <f t="shared" si="73"/>
        <v>0.8499999999999943</v>
      </c>
      <c r="G121" s="91">
        <v>199.45</v>
      </c>
      <c r="H121" s="89">
        <f t="shared" si="67"/>
        <v>320</v>
      </c>
      <c r="I121" s="93">
        <f t="shared" si="61"/>
        <v>19.44999999999999</v>
      </c>
      <c r="J121" s="91">
        <v>218.4</v>
      </c>
      <c r="K121" s="89">
        <f t="shared" si="68"/>
        <v>242</v>
      </c>
      <c r="L121" s="93">
        <f t="shared" si="69"/>
        <v>38.400000000000006</v>
      </c>
      <c r="M121" s="91">
        <v>239.6</v>
      </c>
      <c r="N121" s="89">
        <f t="shared" si="70"/>
        <v>166</v>
      </c>
      <c r="O121" s="93">
        <f t="shared" si="62"/>
        <v>59.599999999999994</v>
      </c>
      <c r="P121" s="91">
        <v>260.8</v>
      </c>
      <c r="Q121" s="89">
        <f t="shared" si="71"/>
        <v>103</v>
      </c>
      <c r="R121" s="97">
        <f t="shared" si="63"/>
        <v>20.80000000000001</v>
      </c>
      <c r="S121" s="91">
        <v>284.55</v>
      </c>
      <c r="T121" s="89">
        <f t="shared" si="72"/>
        <v>49</v>
      </c>
      <c r="U121" s="97">
        <f t="shared" si="64"/>
        <v>44.55000000000001</v>
      </c>
    </row>
    <row r="122" spans="1:21" ht="13.5" customHeight="1">
      <c r="A122" s="80">
        <v>164.9</v>
      </c>
      <c r="B122" s="89">
        <f t="shared" si="65"/>
        <v>487</v>
      </c>
      <c r="C122" s="92">
        <f t="shared" si="60"/>
        <v>44.900000000000006</v>
      </c>
      <c r="D122" s="91">
        <v>181.2</v>
      </c>
      <c r="E122" s="89">
        <f t="shared" si="66"/>
        <v>405</v>
      </c>
      <c r="F122" s="93">
        <f t="shared" si="73"/>
        <v>1.1999999999999886</v>
      </c>
      <c r="G122" s="91">
        <v>199.8</v>
      </c>
      <c r="H122" s="89">
        <f t="shared" si="67"/>
        <v>319</v>
      </c>
      <c r="I122" s="93">
        <f t="shared" si="61"/>
        <v>19.80000000000001</v>
      </c>
      <c r="J122" s="91">
        <v>218.8</v>
      </c>
      <c r="K122" s="89">
        <f t="shared" si="68"/>
        <v>241</v>
      </c>
      <c r="L122" s="93">
        <f t="shared" si="69"/>
        <v>38.80000000000001</v>
      </c>
      <c r="M122" s="91">
        <v>240</v>
      </c>
      <c r="N122" s="89">
        <f t="shared" si="70"/>
        <v>165</v>
      </c>
      <c r="O122" s="97">
        <f aca="true" t="shared" si="74" ref="O122:O166">SUM(M122)-240</f>
        <v>0</v>
      </c>
      <c r="P122" s="91">
        <v>261.2</v>
      </c>
      <c r="Q122" s="89">
        <f t="shared" si="71"/>
        <v>102</v>
      </c>
      <c r="R122" s="97">
        <f t="shared" si="63"/>
        <v>21.19999999999999</v>
      </c>
      <c r="S122" s="91">
        <v>285.15</v>
      </c>
      <c r="T122" s="89">
        <f t="shared" si="72"/>
        <v>47</v>
      </c>
      <c r="U122" s="97">
        <f t="shared" si="64"/>
        <v>45.14999999999998</v>
      </c>
    </row>
    <row r="123" spans="1:21" ht="13.5" customHeight="1">
      <c r="A123" s="80">
        <v>165.2</v>
      </c>
      <c r="B123" s="89">
        <f t="shared" si="65"/>
        <v>485</v>
      </c>
      <c r="C123" s="92">
        <f t="shared" si="60"/>
        <v>45.19999999999999</v>
      </c>
      <c r="D123" s="91">
        <v>181.55</v>
      </c>
      <c r="E123" s="89">
        <f t="shared" si="66"/>
        <v>403</v>
      </c>
      <c r="F123" s="93">
        <f t="shared" si="73"/>
        <v>1.5500000000000114</v>
      </c>
      <c r="G123" s="91">
        <v>200.15</v>
      </c>
      <c r="H123" s="89">
        <f t="shared" si="67"/>
        <v>317</v>
      </c>
      <c r="I123" s="93">
        <f t="shared" si="61"/>
        <v>20.150000000000006</v>
      </c>
      <c r="J123" s="91">
        <v>219.2</v>
      </c>
      <c r="K123" s="89">
        <f t="shared" si="68"/>
        <v>239</v>
      </c>
      <c r="L123" s="93">
        <f t="shared" si="69"/>
        <v>39.19999999999999</v>
      </c>
      <c r="M123" s="91">
        <v>240.4</v>
      </c>
      <c r="N123" s="89">
        <f t="shared" si="70"/>
        <v>164</v>
      </c>
      <c r="O123" s="97">
        <f t="shared" si="74"/>
        <v>0.4000000000000057</v>
      </c>
      <c r="P123" s="91">
        <v>261.6</v>
      </c>
      <c r="Q123" s="89">
        <f t="shared" si="71"/>
        <v>101</v>
      </c>
      <c r="R123" s="97">
        <f t="shared" si="63"/>
        <v>21.600000000000023</v>
      </c>
      <c r="S123" s="91">
        <v>285.75</v>
      </c>
      <c r="T123" s="89">
        <f t="shared" si="72"/>
        <v>46</v>
      </c>
      <c r="U123" s="97">
        <f t="shared" si="64"/>
        <v>45.75</v>
      </c>
    </row>
    <row r="124" spans="1:21" ht="13.5" customHeight="1">
      <c r="A124" s="80">
        <v>165.5</v>
      </c>
      <c r="B124" s="89">
        <f t="shared" si="65"/>
        <v>484</v>
      </c>
      <c r="C124" s="92">
        <f t="shared" si="60"/>
        <v>45.5</v>
      </c>
      <c r="D124" s="91">
        <v>181.9</v>
      </c>
      <c r="E124" s="89">
        <f t="shared" si="66"/>
        <v>401</v>
      </c>
      <c r="F124" s="93">
        <f t="shared" si="73"/>
        <v>1.9000000000000057</v>
      </c>
      <c r="G124" s="91">
        <v>200.5</v>
      </c>
      <c r="H124" s="89">
        <f t="shared" si="67"/>
        <v>316</v>
      </c>
      <c r="I124" s="93">
        <f t="shared" si="61"/>
        <v>20.5</v>
      </c>
      <c r="J124" s="91">
        <v>219.6</v>
      </c>
      <c r="K124" s="89">
        <f t="shared" si="68"/>
        <v>238</v>
      </c>
      <c r="L124" s="93">
        <f t="shared" si="69"/>
        <v>39.599999999999994</v>
      </c>
      <c r="M124" s="91">
        <v>240.8</v>
      </c>
      <c r="N124" s="89">
        <f t="shared" si="70"/>
        <v>162</v>
      </c>
      <c r="O124" s="97">
        <f t="shared" si="74"/>
        <v>0.8000000000000114</v>
      </c>
      <c r="P124" s="91">
        <v>262</v>
      </c>
      <c r="Q124" s="89">
        <f t="shared" si="71"/>
        <v>100</v>
      </c>
      <c r="R124" s="97">
        <f t="shared" si="63"/>
        <v>22</v>
      </c>
      <c r="S124" s="91">
        <v>286.35</v>
      </c>
      <c r="T124" s="89">
        <f t="shared" si="72"/>
        <v>45</v>
      </c>
      <c r="U124" s="97">
        <f t="shared" si="64"/>
        <v>46.35000000000002</v>
      </c>
    </row>
    <row r="125" spans="1:21" ht="13.5" customHeight="1">
      <c r="A125" s="80">
        <v>165.8</v>
      </c>
      <c r="B125" s="89">
        <f t="shared" si="65"/>
        <v>482</v>
      </c>
      <c r="C125" s="92">
        <f t="shared" si="60"/>
        <v>45.80000000000001</v>
      </c>
      <c r="D125" s="91">
        <v>182.25</v>
      </c>
      <c r="E125" s="89">
        <f t="shared" si="66"/>
        <v>400</v>
      </c>
      <c r="F125" s="93">
        <f t="shared" si="73"/>
        <v>2.25</v>
      </c>
      <c r="G125" s="91">
        <v>200.85</v>
      </c>
      <c r="H125" s="89">
        <f t="shared" si="67"/>
        <v>314</v>
      </c>
      <c r="I125" s="93">
        <f t="shared" si="61"/>
        <v>20.849999999999994</v>
      </c>
      <c r="J125" s="91">
        <v>220</v>
      </c>
      <c r="K125" s="89">
        <f t="shared" si="68"/>
        <v>236</v>
      </c>
      <c r="L125" s="93">
        <f t="shared" si="69"/>
        <v>40</v>
      </c>
      <c r="M125" s="91">
        <v>241.2</v>
      </c>
      <c r="N125" s="89">
        <f t="shared" si="70"/>
        <v>161</v>
      </c>
      <c r="O125" s="97">
        <f t="shared" si="74"/>
        <v>1.1999999999999886</v>
      </c>
      <c r="P125" s="91">
        <v>262.4</v>
      </c>
      <c r="Q125" s="89">
        <f t="shared" si="71"/>
        <v>99</v>
      </c>
      <c r="R125" s="97">
        <f t="shared" si="63"/>
        <v>22.399999999999977</v>
      </c>
      <c r="S125" s="91">
        <v>286.95</v>
      </c>
      <c r="T125" s="89">
        <f t="shared" si="72"/>
        <v>44</v>
      </c>
      <c r="U125" s="97">
        <f t="shared" si="64"/>
        <v>46.94999999999999</v>
      </c>
    </row>
    <row r="126" spans="1:21" ht="13.5" customHeight="1">
      <c r="A126" s="80">
        <v>166.1</v>
      </c>
      <c r="B126" s="89">
        <f t="shared" si="65"/>
        <v>481</v>
      </c>
      <c r="C126" s="92">
        <f t="shared" si="60"/>
        <v>46.099999999999994</v>
      </c>
      <c r="D126" s="91">
        <v>182.6</v>
      </c>
      <c r="E126" s="89">
        <f t="shared" si="66"/>
        <v>398</v>
      </c>
      <c r="F126" s="93">
        <f t="shared" si="73"/>
        <v>2.5999999999999943</v>
      </c>
      <c r="G126" s="91">
        <v>201.2</v>
      </c>
      <c r="H126" s="89">
        <f t="shared" si="67"/>
        <v>313</v>
      </c>
      <c r="I126" s="93">
        <f t="shared" si="61"/>
        <v>21.19999999999999</v>
      </c>
      <c r="J126" s="91">
        <v>220.4</v>
      </c>
      <c r="K126" s="89">
        <f t="shared" si="68"/>
        <v>235</v>
      </c>
      <c r="L126" s="93">
        <f t="shared" si="69"/>
        <v>40.400000000000006</v>
      </c>
      <c r="M126" s="91">
        <v>241.6</v>
      </c>
      <c r="N126" s="89">
        <f t="shared" si="70"/>
        <v>160</v>
      </c>
      <c r="O126" s="97">
        <f t="shared" si="74"/>
        <v>1.5999999999999943</v>
      </c>
      <c r="P126" s="91">
        <v>262.8</v>
      </c>
      <c r="Q126" s="89">
        <f t="shared" si="71"/>
        <v>98</v>
      </c>
      <c r="R126" s="97">
        <f t="shared" si="63"/>
        <v>22.80000000000001</v>
      </c>
      <c r="S126" s="91">
        <v>287.55</v>
      </c>
      <c r="T126" s="89">
        <f t="shared" si="72"/>
        <v>43</v>
      </c>
      <c r="U126" s="97">
        <f t="shared" si="64"/>
        <v>47.55000000000001</v>
      </c>
    </row>
    <row r="127" spans="1:21" ht="13.5" customHeight="1">
      <c r="A127" s="80">
        <v>166.4</v>
      </c>
      <c r="B127" s="89">
        <f t="shared" si="65"/>
        <v>479</v>
      </c>
      <c r="C127" s="92">
        <f t="shared" si="60"/>
        <v>46.400000000000006</v>
      </c>
      <c r="D127" s="91">
        <v>182.95</v>
      </c>
      <c r="E127" s="89">
        <f t="shared" si="66"/>
        <v>396</v>
      </c>
      <c r="F127" s="93">
        <f t="shared" si="73"/>
        <v>2.9499999999999886</v>
      </c>
      <c r="G127" s="91">
        <v>201.55</v>
      </c>
      <c r="H127" s="89">
        <f t="shared" si="67"/>
        <v>311</v>
      </c>
      <c r="I127" s="93">
        <f t="shared" si="61"/>
        <v>21.55000000000001</v>
      </c>
      <c r="J127" s="91">
        <v>220.8</v>
      </c>
      <c r="K127" s="89">
        <f t="shared" si="68"/>
        <v>233</v>
      </c>
      <c r="L127" s="93">
        <f t="shared" si="69"/>
        <v>40.80000000000001</v>
      </c>
      <c r="M127" s="91">
        <v>242</v>
      </c>
      <c r="N127" s="89">
        <f t="shared" si="70"/>
        <v>159</v>
      </c>
      <c r="O127" s="97">
        <f t="shared" si="74"/>
        <v>2</v>
      </c>
      <c r="P127" s="91">
        <v>263.2</v>
      </c>
      <c r="Q127" s="89">
        <f t="shared" si="71"/>
        <v>97</v>
      </c>
      <c r="R127" s="97">
        <f t="shared" si="63"/>
        <v>23.19999999999999</v>
      </c>
      <c r="S127" s="91">
        <v>288.15</v>
      </c>
      <c r="T127" s="89">
        <f t="shared" si="72"/>
        <v>42</v>
      </c>
      <c r="U127" s="97">
        <f t="shared" si="64"/>
        <v>48.14999999999998</v>
      </c>
    </row>
    <row r="128" spans="1:21" ht="13.5" customHeight="1">
      <c r="A128" s="80">
        <v>166.7</v>
      </c>
      <c r="B128" s="89">
        <f t="shared" si="65"/>
        <v>478</v>
      </c>
      <c r="C128" s="92">
        <f t="shared" si="60"/>
        <v>46.69999999999999</v>
      </c>
      <c r="D128" s="91">
        <v>183.3</v>
      </c>
      <c r="E128" s="89">
        <f t="shared" si="66"/>
        <v>395</v>
      </c>
      <c r="F128" s="93">
        <f t="shared" si="73"/>
        <v>3.3000000000000114</v>
      </c>
      <c r="G128" s="91">
        <v>201.9</v>
      </c>
      <c r="H128" s="89">
        <f t="shared" si="67"/>
        <v>310</v>
      </c>
      <c r="I128" s="93">
        <f t="shared" si="61"/>
        <v>21.900000000000006</v>
      </c>
      <c r="J128" s="91">
        <v>221.2</v>
      </c>
      <c r="K128" s="89">
        <f t="shared" si="68"/>
        <v>232</v>
      </c>
      <c r="L128" s="93">
        <f t="shared" si="69"/>
        <v>41.19999999999999</v>
      </c>
      <c r="M128" s="91">
        <v>242.4</v>
      </c>
      <c r="N128" s="89">
        <f t="shared" si="70"/>
        <v>157</v>
      </c>
      <c r="O128" s="97">
        <f t="shared" si="74"/>
        <v>2.4000000000000057</v>
      </c>
      <c r="P128" s="91">
        <v>263.6</v>
      </c>
      <c r="Q128" s="89">
        <f t="shared" si="71"/>
        <v>96</v>
      </c>
      <c r="R128" s="97">
        <f t="shared" si="63"/>
        <v>23.600000000000023</v>
      </c>
      <c r="S128" s="91">
        <v>288.75</v>
      </c>
      <c r="T128" s="89">
        <f t="shared" si="72"/>
        <v>41</v>
      </c>
      <c r="U128" s="97">
        <f t="shared" si="64"/>
        <v>48.75</v>
      </c>
    </row>
    <row r="129" spans="1:21" ht="13.5" customHeight="1">
      <c r="A129" s="80">
        <v>167</v>
      </c>
      <c r="B129" s="89">
        <f t="shared" si="65"/>
        <v>476</v>
      </c>
      <c r="C129" s="92">
        <f t="shared" si="60"/>
        <v>47</v>
      </c>
      <c r="D129" s="91">
        <v>183.65</v>
      </c>
      <c r="E129" s="89">
        <f t="shared" si="66"/>
        <v>393</v>
      </c>
      <c r="F129" s="93">
        <f t="shared" si="73"/>
        <v>3.6500000000000057</v>
      </c>
      <c r="G129" s="91">
        <v>202.25</v>
      </c>
      <c r="H129" s="89">
        <f t="shared" si="67"/>
        <v>308</v>
      </c>
      <c r="I129" s="93">
        <f t="shared" si="61"/>
        <v>22.25</v>
      </c>
      <c r="J129" s="91">
        <v>221.6</v>
      </c>
      <c r="K129" s="89">
        <f t="shared" si="68"/>
        <v>230</v>
      </c>
      <c r="L129" s="93">
        <f t="shared" si="69"/>
        <v>41.599999999999994</v>
      </c>
      <c r="M129" s="91">
        <v>242.8</v>
      </c>
      <c r="N129" s="89">
        <f t="shared" si="70"/>
        <v>156</v>
      </c>
      <c r="O129" s="97">
        <f t="shared" si="74"/>
        <v>2.8000000000000114</v>
      </c>
      <c r="P129" s="91">
        <v>264</v>
      </c>
      <c r="Q129" s="89">
        <f t="shared" si="71"/>
        <v>95</v>
      </c>
      <c r="R129" s="97">
        <f t="shared" si="63"/>
        <v>24</v>
      </c>
      <c r="S129" s="91">
        <v>289.35</v>
      </c>
      <c r="T129" s="89">
        <f t="shared" si="72"/>
        <v>40</v>
      </c>
      <c r="U129" s="97">
        <f t="shared" si="64"/>
        <v>49.35000000000002</v>
      </c>
    </row>
    <row r="130" spans="1:21" ht="13.5" customHeight="1">
      <c r="A130" s="80">
        <v>167.3</v>
      </c>
      <c r="B130" s="89">
        <f t="shared" si="65"/>
        <v>474</v>
      </c>
      <c r="C130" s="92">
        <f aca="true" t="shared" si="75" ref="C130:C145">SUM(A130)-120</f>
        <v>47.30000000000001</v>
      </c>
      <c r="D130" s="91">
        <v>184</v>
      </c>
      <c r="E130" s="89">
        <f t="shared" si="66"/>
        <v>391</v>
      </c>
      <c r="F130" s="93">
        <f t="shared" si="73"/>
        <v>4</v>
      </c>
      <c r="G130" s="91">
        <v>202.6</v>
      </c>
      <c r="H130" s="89">
        <f t="shared" si="67"/>
        <v>307</v>
      </c>
      <c r="I130" s="93">
        <f t="shared" si="61"/>
        <v>22.599999999999994</v>
      </c>
      <c r="J130" s="91">
        <v>222</v>
      </c>
      <c r="K130" s="89">
        <f t="shared" si="68"/>
        <v>229</v>
      </c>
      <c r="L130" s="93">
        <f t="shared" si="69"/>
        <v>42</v>
      </c>
      <c r="M130" s="91">
        <v>243.2</v>
      </c>
      <c r="N130" s="89">
        <f t="shared" si="70"/>
        <v>155</v>
      </c>
      <c r="O130" s="97">
        <f t="shared" si="74"/>
        <v>3.1999999999999886</v>
      </c>
      <c r="P130" s="91">
        <v>264.4</v>
      </c>
      <c r="Q130" s="89">
        <f t="shared" si="71"/>
        <v>94</v>
      </c>
      <c r="R130" s="97">
        <f t="shared" si="63"/>
        <v>24.399999999999977</v>
      </c>
      <c r="S130" s="91">
        <v>289.95</v>
      </c>
      <c r="T130" s="89">
        <f t="shared" si="72"/>
        <v>39</v>
      </c>
      <c r="U130" s="97">
        <f aca="true" t="shared" si="76" ref="U130:U145">SUM(S130)-240</f>
        <v>49.94999999999999</v>
      </c>
    </row>
    <row r="131" spans="1:21" ht="13.5" customHeight="1">
      <c r="A131" s="80">
        <v>167.6</v>
      </c>
      <c r="B131" s="89">
        <f t="shared" si="65"/>
        <v>473</v>
      </c>
      <c r="C131" s="92">
        <f t="shared" si="75"/>
        <v>47.599999999999994</v>
      </c>
      <c r="D131" s="91">
        <v>184.35</v>
      </c>
      <c r="E131" s="89">
        <f t="shared" si="66"/>
        <v>389</v>
      </c>
      <c r="F131" s="93">
        <f t="shared" si="73"/>
        <v>4.349999999999994</v>
      </c>
      <c r="G131" s="91">
        <v>202.95</v>
      </c>
      <c r="H131" s="89">
        <f t="shared" si="67"/>
        <v>305</v>
      </c>
      <c r="I131" s="93">
        <f t="shared" si="61"/>
        <v>22.94999999999999</v>
      </c>
      <c r="J131" s="91">
        <v>222.4</v>
      </c>
      <c r="K131" s="89">
        <f t="shared" si="68"/>
        <v>227</v>
      </c>
      <c r="L131" s="93">
        <f aca="true" t="shared" si="77" ref="L131:L146">SUM(J131)-180</f>
        <v>42.400000000000006</v>
      </c>
      <c r="M131" s="91">
        <v>243.6</v>
      </c>
      <c r="N131" s="89">
        <f t="shared" si="70"/>
        <v>153</v>
      </c>
      <c r="O131" s="97">
        <f t="shared" si="74"/>
        <v>3.5999999999999943</v>
      </c>
      <c r="P131" s="91">
        <v>264.8</v>
      </c>
      <c r="Q131" s="89">
        <f t="shared" si="71"/>
        <v>93</v>
      </c>
      <c r="R131" s="97">
        <f t="shared" si="63"/>
        <v>24.80000000000001</v>
      </c>
      <c r="S131" s="91">
        <v>290.55</v>
      </c>
      <c r="T131" s="89">
        <f t="shared" si="72"/>
        <v>38</v>
      </c>
      <c r="U131" s="97">
        <f t="shared" si="76"/>
        <v>50.55000000000001</v>
      </c>
    </row>
    <row r="132" spans="1:21" ht="13.5" customHeight="1">
      <c r="A132" s="80">
        <v>167.9</v>
      </c>
      <c r="B132" s="89">
        <f t="shared" si="65"/>
        <v>471</v>
      </c>
      <c r="C132" s="92">
        <f t="shared" si="75"/>
        <v>47.900000000000006</v>
      </c>
      <c r="D132" s="91">
        <v>184.7</v>
      </c>
      <c r="E132" s="89">
        <f t="shared" si="66"/>
        <v>388</v>
      </c>
      <c r="F132" s="93">
        <f t="shared" si="73"/>
        <v>4.699999999999989</v>
      </c>
      <c r="G132" s="91">
        <v>203.3</v>
      </c>
      <c r="H132" s="89">
        <f t="shared" si="67"/>
        <v>304</v>
      </c>
      <c r="I132" s="93">
        <f t="shared" si="61"/>
        <v>23.30000000000001</v>
      </c>
      <c r="J132" s="91">
        <v>222.8</v>
      </c>
      <c r="K132" s="89">
        <f t="shared" si="68"/>
        <v>226</v>
      </c>
      <c r="L132" s="93">
        <f t="shared" si="77"/>
        <v>42.80000000000001</v>
      </c>
      <c r="M132" s="91">
        <v>244</v>
      </c>
      <c r="N132" s="89">
        <f t="shared" si="70"/>
        <v>152</v>
      </c>
      <c r="O132" s="97">
        <f t="shared" si="74"/>
        <v>4</v>
      </c>
      <c r="P132" s="91">
        <v>265.2</v>
      </c>
      <c r="Q132" s="89">
        <f t="shared" si="71"/>
        <v>92</v>
      </c>
      <c r="R132" s="97">
        <f t="shared" si="63"/>
        <v>25.19999999999999</v>
      </c>
      <c r="S132" s="91">
        <v>291.15</v>
      </c>
      <c r="T132" s="89">
        <f t="shared" si="72"/>
        <v>37</v>
      </c>
      <c r="U132" s="97">
        <f t="shared" si="76"/>
        <v>51.14999999999998</v>
      </c>
    </row>
    <row r="133" spans="1:21" ht="13.5" customHeight="1">
      <c r="A133" s="80">
        <v>168.2</v>
      </c>
      <c r="B133" s="89">
        <f t="shared" si="65"/>
        <v>470</v>
      </c>
      <c r="C133" s="92">
        <f t="shared" si="75"/>
        <v>48.19999999999999</v>
      </c>
      <c r="D133" s="91">
        <v>185.05</v>
      </c>
      <c r="E133" s="89">
        <f t="shared" si="66"/>
        <v>386</v>
      </c>
      <c r="F133" s="93">
        <f t="shared" si="73"/>
        <v>5.050000000000011</v>
      </c>
      <c r="G133" s="91">
        <v>203.65</v>
      </c>
      <c r="H133" s="89">
        <f t="shared" si="67"/>
        <v>302</v>
      </c>
      <c r="I133" s="93">
        <f t="shared" si="61"/>
        <v>23.650000000000006</v>
      </c>
      <c r="J133" s="91">
        <v>223.2</v>
      </c>
      <c r="K133" s="89">
        <f t="shared" si="68"/>
        <v>224</v>
      </c>
      <c r="L133" s="93">
        <f t="shared" si="77"/>
        <v>43.19999999999999</v>
      </c>
      <c r="M133" s="91">
        <v>244.4</v>
      </c>
      <c r="N133" s="89">
        <f t="shared" si="70"/>
        <v>151</v>
      </c>
      <c r="O133" s="97">
        <f t="shared" si="74"/>
        <v>4.400000000000006</v>
      </c>
      <c r="P133" s="91">
        <v>265.6</v>
      </c>
      <c r="Q133" s="89">
        <f t="shared" si="71"/>
        <v>91</v>
      </c>
      <c r="R133" s="97">
        <f t="shared" si="63"/>
        <v>25.600000000000023</v>
      </c>
      <c r="S133" s="91">
        <v>291.75</v>
      </c>
      <c r="T133" s="89">
        <f t="shared" si="72"/>
        <v>36</v>
      </c>
      <c r="U133" s="97">
        <f t="shared" si="76"/>
        <v>51.75</v>
      </c>
    </row>
    <row r="134" spans="1:21" ht="13.5" customHeight="1">
      <c r="A134" s="80">
        <v>168.5</v>
      </c>
      <c r="B134" s="89">
        <f t="shared" si="65"/>
        <v>468</v>
      </c>
      <c r="C134" s="92">
        <f t="shared" si="75"/>
        <v>48.5</v>
      </c>
      <c r="D134" s="91">
        <v>185.4</v>
      </c>
      <c r="E134" s="89">
        <f t="shared" si="66"/>
        <v>385</v>
      </c>
      <c r="F134" s="93">
        <f t="shared" si="73"/>
        <v>5.400000000000006</v>
      </c>
      <c r="G134" s="91">
        <v>204</v>
      </c>
      <c r="H134" s="89">
        <f t="shared" si="67"/>
        <v>301</v>
      </c>
      <c r="I134" s="93">
        <f t="shared" si="61"/>
        <v>24</v>
      </c>
      <c r="J134" s="91">
        <v>223.6</v>
      </c>
      <c r="K134" s="89">
        <f t="shared" si="68"/>
        <v>223</v>
      </c>
      <c r="L134" s="93">
        <f t="shared" si="77"/>
        <v>43.599999999999994</v>
      </c>
      <c r="M134" s="91">
        <v>244.8</v>
      </c>
      <c r="N134" s="89">
        <f t="shared" si="70"/>
        <v>150</v>
      </c>
      <c r="O134" s="97">
        <f t="shared" si="74"/>
        <v>4.800000000000011</v>
      </c>
      <c r="P134" s="91">
        <v>266</v>
      </c>
      <c r="Q134" s="89">
        <f t="shared" si="71"/>
        <v>90</v>
      </c>
      <c r="R134" s="97">
        <f t="shared" si="63"/>
        <v>26</v>
      </c>
      <c r="S134" s="91">
        <v>292.35</v>
      </c>
      <c r="T134" s="89">
        <f t="shared" si="72"/>
        <v>35</v>
      </c>
      <c r="U134" s="97">
        <f t="shared" si="76"/>
        <v>52.35000000000002</v>
      </c>
    </row>
    <row r="135" spans="1:21" ht="13.5" customHeight="1">
      <c r="A135" s="80">
        <v>168.8</v>
      </c>
      <c r="B135" s="89">
        <f t="shared" si="65"/>
        <v>467</v>
      </c>
      <c r="C135" s="92">
        <f t="shared" si="75"/>
        <v>48.80000000000001</v>
      </c>
      <c r="D135" s="91">
        <v>185.75</v>
      </c>
      <c r="E135" s="89">
        <f t="shared" si="66"/>
        <v>383</v>
      </c>
      <c r="F135" s="93">
        <f t="shared" si="73"/>
        <v>5.75</v>
      </c>
      <c r="G135" s="91">
        <v>204.35</v>
      </c>
      <c r="H135" s="89">
        <f t="shared" si="67"/>
        <v>299</v>
      </c>
      <c r="I135" s="93">
        <f t="shared" si="61"/>
        <v>24.349999999999994</v>
      </c>
      <c r="J135" s="91">
        <v>224</v>
      </c>
      <c r="K135" s="89">
        <f t="shared" si="68"/>
        <v>221</v>
      </c>
      <c r="L135" s="93">
        <f t="shared" si="77"/>
        <v>44</v>
      </c>
      <c r="M135" s="91">
        <v>245.2</v>
      </c>
      <c r="N135" s="89">
        <f t="shared" si="70"/>
        <v>148</v>
      </c>
      <c r="O135" s="97">
        <f t="shared" si="74"/>
        <v>5.199999999999989</v>
      </c>
      <c r="P135" s="91">
        <v>266.4</v>
      </c>
      <c r="Q135" s="89">
        <f t="shared" si="71"/>
        <v>89</v>
      </c>
      <c r="R135" s="97">
        <f t="shared" si="63"/>
        <v>26.399999999999977</v>
      </c>
      <c r="S135" s="91">
        <v>292.95</v>
      </c>
      <c r="T135" s="89">
        <f t="shared" si="72"/>
        <v>34</v>
      </c>
      <c r="U135" s="97">
        <f t="shared" si="76"/>
        <v>52.94999999999999</v>
      </c>
    </row>
    <row r="136" spans="1:21" ht="13.5" customHeight="1">
      <c r="A136" s="80">
        <v>169.1</v>
      </c>
      <c r="B136" s="89">
        <f t="shared" si="65"/>
        <v>465</v>
      </c>
      <c r="C136" s="92">
        <f t="shared" si="75"/>
        <v>49.099999999999994</v>
      </c>
      <c r="D136" s="91">
        <v>186.1</v>
      </c>
      <c r="E136" s="89">
        <f t="shared" si="66"/>
        <v>381</v>
      </c>
      <c r="F136" s="93">
        <f t="shared" si="73"/>
        <v>6.099999999999994</v>
      </c>
      <c r="G136" s="91">
        <v>204.7</v>
      </c>
      <c r="H136" s="89">
        <f t="shared" si="67"/>
        <v>298</v>
      </c>
      <c r="I136" s="93">
        <f t="shared" si="61"/>
        <v>24.69999999999999</v>
      </c>
      <c r="J136" s="91">
        <v>224.4</v>
      </c>
      <c r="K136" s="89">
        <f t="shared" si="68"/>
        <v>220</v>
      </c>
      <c r="L136" s="93">
        <f t="shared" si="77"/>
        <v>44.400000000000006</v>
      </c>
      <c r="M136" s="91">
        <v>245.6</v>
      </c>
      <c r="N136" s="89">
        <f t="shared" si="70"/>
        <v>147</v>
      </c>
      <c r="O136" s="97">
        <f t="shared" si="74"/>
        <v>5.599999999999994</v>
      </c>
      <c r="P136" s="91">
        <v>266.8</v>
      </c>
      <c r="Q136" s="89">
        <f t="shared" si="71"/>
        <v>88</v>
      </c>
      <c r="R136" s="97">
        <f t="shared" si="63"/>
        <v>26.80000000000001</v>
      </c>
      <c r="S136" s="91">
        <v>293.55</v>
      </c>
      <c r="T136" s="89">
        <f t="shared" si="72"/>
        <v>33</v>
      </c>
      <c r="U136" s="97">
        <f t="shared" si="76"/>
        <v>53.55000000000001</v>
      </c>
    </row>
    <row r="137" spans="1:21" ht="13.5" customHeight="1">
      <c r="A137" s="80">
        <v>169.4</v>
      </c>
      <c r="B137" s="89">
        <f t="shared" si="65"/>
        <v>464</v>
      </c>
      <c r="C137" s="92">
        <f t="shared" si="75"/>
        <v>49.400000000000006</v>
      </c>
      <c r="D137" s="91">
        <v>186.45</v>
      </c>
      <c r="E137" s="89">
        <f t="shared" si="66"/>
        <v>380</v>
      </c>
      <c r="F137" s="93">
        <f t="shared" si="73"/>
        <v>6.449999999999989</v>
      </c>
      <c r="G137" s="91">
        <v>205.05</v>
      </c>
      <c r="H137" s="89">
        <f t="shared" si="67"/>
        <v>296</v>
      </c>
      <c r="I137" s="93">
        <f aca="true" t="shared" si="78" ref="I137:I152">SUM(G137)-180</f>
        <v>25.05000000000001</v>
      </c>
      <c r="J137" s="91">
        <v>224.8</v>
      </c>
      <c r="K137" s="89">
        <f t="shared" si="68"/>
        <v>218</v>
      </c>
      <c r="L137" s="93">
        <f t="shared" si="77"/>
        <v>44.80000000000001</v>
      </c>
      <c r="M137" s="91">
        <v>246</v>
      </c>
      <c r="N137" s="89">
        <f t="shared" si="70"/>
        <v>146</v>
      </c>
      <c r="O137" s="97">
        <f t="shared" si="74"/>
        <v>6</v>
      </c>
      <c r="P137" s="91">
        <v>267.2</v>
      </c>
      <c r="Q137" s="89">
        <f t="shared" si="71"/>
        <v>87</v>
      </c>
      <c r="R137" s="97">
        <f t="shared" si="63"/>
        <v>27.19999999999999</v>
      </c>
      <c r="S137" s="91">
        <v>294.15</v>
      </c>
      <c r="T137" s="89">
        <f t="shared" si="72"/>
        <v>32</v>
      </c>
      <c r="U137" s="97">
        <f t="shared" si="76"/>
        <v>54.14999999999998</v>
      </c>
    </row>
    <row r="138" spans="1:21" ht="13.5" customHeight="1">
      <c r="A138" s="80">
        <v>169.7</v>
      </c>
      <c r="B138" s="89">
        <f t="shared" si="65"/>
        <v>462</v>
      </c>
      <c r="C138" s="92">
        <f t="shared" si="75"/>
        <v>49.69999999999999</v>
      </c>
      <c r="D138" s="91">
        <v>186.8</v>
      </c>
      <c r="E138" s="89">
        <f t="shared" si="66"/>
        <v>378</v>
      </c>
      <c r="F138" s="93">
        <f t="shared" si="73"/>
        <v>6.800000000000011</v>
      </c>
      <c r="G138" s="91">
        <v>205.4</v>
      </c>
      <c r="H138" s="89">
        <f t="shared" si="67"/>
        <v>295</v>
      </c>
      <c r="I138" s="93">
        <f t="shared" si="78"/>
        <v>25.400000000000006</v>
      </c>
      <c r="J138" s="91">
        <v>225.2</v>
      </c>
      <c r="K138" s="89">
        <f t="shared" si="68"/>
        <v>217</v>
      </c>
      <c r="L138" s="93">
        <f t="shared" si="77"/>
        <v>45.19999999999999</v>
      </c>
      <c r="M138" s="91">
        <v>246.4</v>
      </c>
      <c r="N138" s="89">
        <f t="shared" si="70"/>
        <v>145</v>
      </c>
      <c r="O138" s="97">
        <f t="shared" si="74"/>
        <v>6.400000000000006</v>
      </c>
      <c r="P138" s="91">
        <v>267.6</v>
      </c>
      <c r="Q138" s="89">
        <f t="shared" si="71"/>
        <v>86</v>
      </c>
      <c r="R138" s="97">
        <f t="shared" si="63"/>
        <v>27.600000000000023</v>
      </c>
      <c r="S138" s="91">
        <v>294.75</v>
      </c>
      <c r="T138" s="89">
        <f t="shared" si="72"/>
        <v>31</v>
      </c>
      <c r="U138" s="97">
        <f t="shared" si="76"/>
        <v>54.75</v>
      </c>
    </row>
    <row r="139" spans="1:21" ht="13.5" customHeight="1">
      <c r="A139" s="80">
        <v>170</v>
      </c>
      <c r="B139" s="89">
        <f t="shared" si="65"/>
        <v>460</v>
      </c>
      <c r="C139" s="92">
        <f t="shared" si="75"/>
        <v>50</v>
      </c>
      <c r="D139" s="91">
        <v>187.15</v>
      </c>
      <c r="E139" s="89">
        <f t="shared" si="66"/>
        <v>376</v>
      </c>
      <c r="F139" s="93">
        <f t="shared" si="73"/>
        <v>7.150000000000006</v>
      </c>
      <c r="G139" s="91">
        <v>205.75</v>
      </c>
      <c r="H139" s="89">
        <f t="shared" si="67"/>
        <v>293</v>
      </c>
      <c r="I139" s="93">
        <f t="shared" si="78"/>
        <v>25.75</v>
      </c>
      <c r="J139" s="91">
        <v>225.6</v>
      </c>
      <c r="K139" s="89">
        <f t="shared" si="68"/>
        <v>215</v>
      </c>
      <c r="L139" s="93">
        <f t="shared" si="77"/>
        <v>45.599999999999994</v>
      </c>
      <c r="M139" s="91">
        <v>246.8</v>
      </c>
      <c r="N139" s="89">
        <f t="shared" si="70"/>
        <v>143</v>
      </c>
      <c r="O139" s="97">
        <f t="shared" si="74"/>
        <v>6.800000000000011</v>
      </c>
      <c r="P139" s="91">
        <v>268</v>
      </c>
      <c r="Q139" s="89">
        <f t="shared" si="71"/>
        <v>85</v>
      </c>
      <c r="R139" s="97">
        <f t="shared" si="63"/>
        <v>28</v>
      </c>
      <c r="S139" s="91">
        <v>295.35</v>
      </c>
      <c r="T139" s="89">
        <f t="shared" si="72"/>
        <v>30</v>
      </c>
      <c r="U139" s="97">
        <f t="shared" si="76"/>
        <v>55.35000000000002</v>
      </c>
    </row>
    <row r="140" spans="1:21" ht="13.5" customHeight="1">
      <c r="A140" s="80">
        <v>170.3</v>
      </c>
      <c r="B140" s="89">
        <f t="shared" si="65"/>
        <v>459</v>
      </c>
      <c r="C140" s="92">
        <f t="shared" si="75"/>
        <v>50.30000000000001</v>
      </c>
      <c r="D140" s="91">
        <v>187.5</v>
      </c>
      <c r="E140" s="89">
        <f t="shared" si="66"/>
        <v>375</v>
      </c>
      <c r="F140" s="93">
        <f t="shared" si="73"/>
        <v>7.5</v>
      </c>
      <c r="G140" s="91">
        <v>206.1</v>
      </c>
      <c r="H140" s="89">
        <f t="shared" si="67"/>
        <v>292</v>
      </c>
      <c r="I140" s="93">
        <f t="shared" si="78"/>
        <v>26.099999999999994</v>
      </c>
      <c r="J140" s="91">
        <v>226</v>
      </c>
      <c r="K140" s="89">
        <f t="shared" si="68"/>
        <v>214</v>
      </c>
      <c r="L140" s="93">
        <f t="shared" si="77"/>
        <v>46</v>
      </c>
      <c r="M140" s="91">
        <v>247.2</v>
      </c>
      <c r="N140" s="89">
        <f t="shared" si="70"/>
        <v>142</v>
      </c>
      <c r="O140" s="97">
        <f t="shared" si="74"/>
        <v>7.199999999999989</v>
      </c>
      <c r="P140" s="91">
        <v>268.4</v>
      </c>
      <c r="Q140" s="89">
        <f t="shared" si="71"/>
        <v>84</v>
      </c>
      <c r="R140" s="97">
        <f t="shared" si="63"/>
        <v>28.399999999999977</v>
      </c>
      <c r="S140" s="91">
        <v>295.95</v>
      </c>
      <c r="T140" s="89">
        <f t="shared" si="72"/>
        <v>29</v>
      </c>
      <c r="U140" s="97">
        <f t="shared" si="76"/>
        <v>55.94999999999999</v>
      </c>
    </row>
    <row r="141" spans="1:21" ht="13.5" customHeight="1">
      <c r="A141" s="80">
        <v>170.6</v>
      </c>
      <c r="B141" s="89">
        <f t="shared" si="65"/>
        <v>457</v>
      </c>
      <c r="C141" s="92">
        <f t="shared" si="75"/>
        <v>50.599999999999994</v>
      </c>
      <c r="D141" s="91">
        <v>187.85</v>
      </c>
      <c r="E141" s="89">
        <f t="shared" si="66"/>
        <v>373</v>
      </c>
      <c r="F141" s="93">
        <f t="shared" si="73"/>
        <v>7.849999999999994</v>
      </c>
      <c r="G141" s="91">
        <v>206.45</v>
      </c>
      <c r="H141" s="89">
        <f t="shared" si="67"/>
        <v>290</v>
      </c>
      <c r="I141" s="93">
        <f t="shared" si="78"/>
        <v>26.44999999999999</v>
      </c>
      <c r="J141" s="91">
        <v>226.4</v>
      </c>
      <c r="K141" s="89">
        <f t="shared" si="68"/>
        <v>212</v>
      </c>
      <c r="L141" s="93">
        <f t="shared" si="77"/>
        <v>46.400000000000006</v>
      </c>
      <c r="M141" s="91">
        <v>247.6</v>
      </c>
      <c r="N141" s="89">
        <f t="shared" si="70"/>
        <v>141</v>
      </c>
      <c r="O141" s="97">
        <f t="shared" si="74"/>
        <v>7.599999999999994</v>
      </c>
      <c r="P141" s="91">
        <v>268.8</v>
      </c>
      <c r="Q141" s="89">
        <f t="shared" si="71"/>
        <v>83</v>
      </c>
      <c r="R141" s="97">
        <f t="shared" si="63"/>
        <v>28.80000000000001</v>
      </c>
      <c r="S141" s="91">
        <v>296.55</v>
      </c>
      <c r="T141" s="89">
        <f t="shared" si="72"/>
        <v>28</v>
      </c>
      <c r="U141" s="97">
        <f t="shared" si="76"/>
        <v>56.55000000000001</v>
      </c>
    </row>
    <row r="142" spans="1:21" ht="13.5" customHeight="1">
      <c r="A142" s="80">
        <v>170.9</v>
      </c>
      <c r="B142" s="89">
        <f t="shared" si="65"/>
        <v>456</v>
      </c>
      <c r="C142" s="92">
        <f t="shared" si="75"/>
        <v>50.900000000000006</v>
      </c>
      <c r="D142" s="91">
        <v>188.2</v>
      </c>
      <c r="E142" s="89">
        <f t="shared" si="66"/>
        <v>371</v>
      </c>
      <c r="F142" s="93">
        <f t="shared" si="73"/>
        <v>8.199999999999989</v>
      </c>
      <c r="G142" s="91">
        <v>206.8</v>
      </c>
      <c r="H142" s="89">
        <f t="shared" si="67"/>
        <v>289</v>
      </c>
      <c r="I142" s="93">
        <f t="shared" si="78"/>
        <v>26.80000000000001</v>
      </c>
      <c r="J142" s="91">
        <v>226.8</v>
      </c>
      <c r="K142" s="89">
        <f t="shared" si="68"/>
        <v>211</v>
      </c>
      <c r="L142" s="93">
        <f t="shared" si="77"/>
        <v>46.80000000000001</v>
      </c>
      <c r="M142" s="91">
        <v>248</v>
      </c>
      <c r="N142" s="89">
        <f t="shared" si="70"/>
        <v>140</v>
      </c>
      <c r="O142" s="97">
        <f t="shared" si="74"/>
        <v>8</v>
      </c>
      <c r="P142" s="91">
        <v>269.2</v>
      </c>
      <c r="Q142" s="89">
        <f t="shared" si="71"/>
        <v>82</v>
      </c>
      <c r="R142" s="97">
        <f t="shared" si="63"/>
        <v>29.19999999999999</v>
      </c>
      <c r="S142" s="91">
        <v>297.35</v>
      </c>
      <c r="T142" s="89">
        <f t="shared" si="72"/>
        <v>27</v>
      </c>
      <c r="U142" s="97">
        <f t="shared" si="76"/>
        <v>57.35000000000002</v>
      </c>
    </row>
    <row r="143" spans="1:21" ht="13.5" customHeight="1">
      <c r="A143" s="80">
        <v>171.2</v>
      </c>
      <c r="B143" s="89">
        <f t="shared" si="65"/>
        <v>454</v>
      </c>
      <c r="C143" s="92">
        <f t="shared" si="75"/>
        <v>51.19999999999999</v>
      </c>
      <c r="D143" s="91">
        <v>188.55</v>
      </c>
      <c r="E143" s="89">
        <f t="shared" si="66"/>
        <v>370</v>
      </c>
      <c r="F143" s="93">
        <f t="shared" si="73"/>
        <v>8.550000000000011</v>
      </c>
      <c r="G143" s="91">
        <v>207.15</v>
      </c>
      <c r="H143" s="89">
        <f t="shared" si="67"/>
        <v>288</v>
      </c>
      <c r="I143" s="93">
        <f t="shared" si="78"/>
        <v>27.150000000000006</v>
      </c>
      <c r="J143" s="91">
        <v>227.2</v>
      </c>
      <c r="K143" s="89">
        <f t="shared" si="68"/>
        <v>209</v>
      </c>
      <c r="L143" s="93">
        <f t="shared" si="77"/>
        <v>47.19999999999999</v>
      </c>
      <c r="M143" s="91">
        <v>248.4</v>
      </c>
      <c r="N143" s="89">
        <f t="shared" si="70"/>
        <v>139</v>
      </c>
      <c r="O143" s="97">
        <f t="shared" si="74"/>
        <v>8.400000000000006</v>
      </c>
      <c r="P143" s="91">
        <v>269.6</v>
      </c>
      <c r="Q143" s="89">
        <f t="shared" si="71"/>
        <v>81</v>
      </c>
      <c r="R143" s="97">
        <f t="shared" si="63"/>
        <v>29.600000000000023</v>
      </c>
      <c r="S143" s="91">
        <v>298.15</v>
      </c>
      <c r="T143" s="89">
        <f t="shared" si="72"/>
        <v>26</v>
      </c>
      <c r="U143" s="97">
        <f t="shared" si="76"/>
        <v>58.14999999999998</v>
      </c>
    </row>
    <row r="144" spans="1:21" ht="13.5" customHeight="1">
      <c r="A144" s="80">
        <v>171.5</v>
      </c>
      <c r="B144" s="89">
        <f t="shared" si="65"/>
        <v>453</v>
      </c>
      <c r="C144" s="92">
        <f t="shared" si="75"/>
        <v>51.5</v>
      </c>
      <c r="D144" s="91">
        <v>188.9</v>
      </c>
      <c r="E144" s="89">
        <f t="shared" si="66"/>
        <v>368</v>
      </c>
      <c r="F144" s="93">
        <f t="shared" si="73"/>
        <v>8.900000000000006</v>
      </c>
      <c r="G144" s="91">
        <v>207.5</v>
      </c>
      <c r="H144" s="89">
        <f t="shared" si="67"/>
        <v>286</v>
      </c>
      <c r="I144" s="93">
        <f t="shared" si="78"/>
        <v>27.5</v>
      </c>
      <c r="J144" s="91">
        <v>227.6</v>
      </c>
      <c r="K144" s="89">
        <f t="shared" si="68"/>
        <v>208</v>
      </c>
      <c r="L144" s="93">
        <f t="shared" si="77"/>
        <v>47.599999999999994</v>
      </c>
      <c r="M144" s="91">
        <v>248.8</v>
      </c>
      <c r="N144" s="89">
        <f t="shared" si="70"/>
        <v>137</v>
      </c>
      <c r="O144" s="97">
        <f t="shared" si="74"/>
        <v>8.800000000000011</v>
      </c>
      <c r="P144" s="91">
        <v>270</v>
      </c>
      <c r="Q144" s="89">
        <f t="shared" si="71"/>
        <v>80</v>
      </c>
      <c r="R144" s="97">
        <f t="shared" si="63"/>
        <v>30</v>
      </c>
      <c r="S144" s="91">
        <v>298.95</v>
      </c>
      <c r="T144" s="89">
        <f t="shared" si="72"/>
        <v>24</v>
      </c>
      <c r="U144" s="97">
        <f t="shared" si="76"/>
        <v>58.94999999999999</v>
      </c>
    </row>
    <row r="145" spans="1:21" ht="13.5" customHeight="1">
      <c r="A145" s="80">
        <v>171.8</v>
      </c>
      <c r="B145" s="89">
        <f t="shared" si="65"/>
        <v>451</v>
      </c>
      <c r="C145" s="92">
        <f t="shared" si="75"/>
        <v>51.80000000000001</v>
      </c>
      <c r="D145" s="91">
        <v>189.25</v>
      </c>
      <c r="E145" s="89">
        <f t="shared" si="66"/>
        <v>366</v>
      </c>
      <c r="F145" s="93">
        <f t="shared" si="73"/>
        <v>9.25</v>
      </c>
      <c r="G145" s="91">
        <v>207.85</v>
      </c>
      <c r="H145" s="89">
        <f t="shared" si="67"/>
        <v>285</v>
      </c>
      <c r="I145" s="93">
        <f t="shared" si="78"/>
        <v>27.849999999999994</v>
      </c>
      <c r="J145" s="91">
        <v>228</v>
      </c>
      <c r="K145" s="89">
        <f t="shared" si="68"/>
        <v>206</v>
      </c>
      <c r="L145" s="93">
        <f t="shared" si="77"/>
        <v>48</v>
      </c>
      <c r="M145" s="91">
        <v>249.2</v>
      </c>
      <c r="N145" s="89">
        <f t="shared" si="70"/>
        <v>136</v>
      </c>
      <c r="O145" s="97">
        <f t="shared" si="74"/>
        <v>9.199999999999989</v>
      </c>
      <c r="P145" s="91">
        <v>270.4</v>
      </c>
      <c r="Q145" s="89">
        <f t="shared" si="71"/>
        <v>79</v>
      </c>
      <c r="R145" s="97">
        <f t="shared" si="63"/>
        <v>30.399999999999977</v>
      </c>
      <c r="S145" s="91">
        <v>299.75</v>
      </c>
      <c r="T145" s="89">
        <f t="shared" si="72"/>
        <v>23</v>
      </c>
      <c r="U145" s="97">
        <f t="shared" si="76"/>
        <v>59.75</v>
      </c>
    </row>
    <row r="146" spans="1:21" ht="13.5" customHeight="1">
      <c r="A146" s="80">
        <v>172.1</v>
      </c>
      <c r="B146" s="89">
        <f t="shared" si="65"/>
        <v>450</v>
      </c>
      <c r="C146" s="92">
        <f aca="true" t="shared" si="79" ref="C146:C161">SUM(A146)-120</f>
        <v>52.099999999999994</v>
      </c>
      <c r="D146" s="91">
        <v>189.6</v>
      </c>
      <c r="E146" s="89">
        <f t="shared" si="66"/>
        <v>365</v>
      </c>
      <c r="F146" s="93">
        <f t="shared" si="73"/>
        <v>9.599999999999994</v>
      </c>
      <c r="G146" s="91">
        <v>208.2</v>
      </c>
      <c r="H146" s="89">
        <f t="shared" si="67"/>
        <v>283</v>
      </c>
      <c r="I146" s="93">
        <f t="shared" si="78"/>
        <v>28.19999999999999</v>
      </c>
      <c r="J146" s="91">
        <v>228.4</v>
      </c>
      <c r="K146" s="89">
        <f t="shared" si="68"/>
        <v>205</v>
      </c>
      <c r="L146" s="93">
        <f t="shared" si="77"/>
        <v>48.400000000000006</v>
      </c>
      <c r="M146" s="91">
        <v>249.6</v>
      </c>
      <c r="N146" s="89">
        <f t="shared" si="70"/>
        <v>135</v>
      </c>
      <c r="O146" s="97">
        <f t="shared" si="74"/>
        <v>9.599999999999994</v>
      </c>
      <c r="P146" s="91">
        <v>270.85</v>
      </c>
      <c r="Q146" s="89">
        <f t="shared" si="71"/>
        <v>78</v>
      </c>
      <c r="R146" s="97">
        <f aca="true" t="shared" si="80" ref="R146:R166">SUM(P146)-240</f>
        <v>30.850000000000023</v>
      </c>
      <c r="S146" s="91">
        <v>300.55</v>
      </c>
      <c r="T146" s="89">
        <f t="shared" si="72"/>
        <v>22</v>
      </c>
      <c r="U146" s="98">
        <f aca="true" t="shared" si="81" ref="U146:U166">SUM(S146)-300</f>
        <v>0.5500000000000114</v>
      </c>
    </row>
    <row r="147" spans="1:21" ht="13.5" customHeight="1">
      <c r="A147" s="80">
        <v>172.4</v>
      </c>
      <c r="B147" s="89">
        <f t="shared" si="65"/>
        <v>448</v>
      </c>
      <c r="C147" s="92">
        <f t="shared" si="79"/>
        <v>52.400000000000006</v>
      </c>
      <c r="D147" s="91">
        <v>189.95</v>
      </c>
      <c r="E147" s="89">
        <f t="shared" si="66"/>
        <v>363</v>
      </c>
      <c r="F147" s="93">
        <f t="shared" si="73"/>
        <v>9.949999999999989</v>
      </c>
      <c r="G147" s="91">
        <v>208.55</v>
      </c>
      <c r="H147" s="89">
        <f t="shared" si="67"/>
        <v>282</v>
      </c>
      <c r="I147" s="93">
        <f t="shared" si="78"/>
        <v>28.55000000000001</v>
      </c>
      <c r="J147" s="91">
        <v>228.8</v>
      </c>
      <c r="K147" s="89">
        <f t="shared" si="68"/>
        <v>203</v>
      </c>
      <c r="L147" s="93">
        <f aca="true" t="shared" si="82" ref="L147:L162">SUM(J147)-180</f>
        <v>48.80000000000001</v>
      </c>
      <c r="M147" s="91">
        <v>250</v>
      </c>
      <c r="N147" s="89">
        <f t="shared" si="70"/>
        <v>134</v>
      </c>
      <c r="O147" s="97">
        <f t="shared" si="74"/>
        <v>10</v>
      </c>
      <c r="P147" s="91">
        <v>271.3</v>
      </c>
      <c r="Q147" s="89">
        <f t="shared" si="71"/>
        <v>77</v>
      </c>
      <c r="R147" s="97">
        <f t="shared" si="80"/>
        <v>31.30000000000001</v>
      </c>
      <c r="S147" s="91">
        <v>301.35</v>
      </c>
      <c r="T147" s="89">
        <f t="shared" si="72"/>
        <v>21</v>
      </c>
      <c r="U147" s="98">
        <f t="shared" si="81"/>
        <v>1.3500000000000227</v>
      </c>
    </row>
    <row r="148" spans="1:21" ht="13.5" customHeight="1">
      <c r="A148" s="80">
        <v>172.7</v>
      </c>
      <c r="B148" s="89">
        <f t="shared" si="65"/>
        <v>447</v>
      </c>
      <c r="C148" s="92">
        <f t="shared" si="79"/>
        <v>52.69999999999999</v>
      </c>
      <c r="D148" s="91">
        <v>190.3</v>
      </c>
      <c r="E148" s="89">
        <f t="shared" si="66"/>
        <v>362</v>
      </c>
      <c r="F148" s="93">
        <f t="shared" si="73"/>
        <v>10.300000000000011</v>
      </c>
      <c r="G148" s="91">
        <v>208.9</v>
      </c>
      <c r="H148" s="89">
        <f t="shared" si="67"/>
        <v>280</v>
      </c>
      <c r="I148" s="93">
        <f t="shared" si="78"/>
        <v>28.900000000000006</v>
      </c>
      <c r="J148" s="91">
        <v>229.2</v>
      </c>
      <c r="K148" s="89">
        <f t="shared" si="68"/>
        <v>202</v>
      </c>
      <c r="L148" s="93">
        <f t="shared" si="82"/>
        <v>49.19999999999999</v>
      </c>
      <c r="M148" s="91">
        <v>250.4</v>
      </c>
      <c r="N148" s="89">
        <f t="shared" si="70"/>
        <v>133</v>
      </c>
      <c r="O148" s="97">
        <f t="shared" si="74"/>
        <v>10.400000000000006</v>
      </c>
      <c r="P148" s="91">
        <v>271.75</v>
      </c>
      <c r="Q148" s="89">
        <f t="shared" si="71"/>
        <v>76</v>
      </c>
      <c r="R148" s="97">
        <f t="shared" si="80"/>
        <v>31.75</v>
      </c>
      <c r="S148" s="91">
        <v>302.15</v>
      </c>
      <c r="T148" s="89">
        <f t="shared" si="72"/>
        <v>20</v>
      </c>
      <c r="U148" s="98">
        <f t="shared" si="81"/>
        <v>2.1499999999999773</v>
      </c>
    </row>
    <row r="149" spans="1:21" ht="13.5" customHeight="1">
      <c r="A149" s="80">
        <v>173</v>
      </c>
      <c r="B149" s="89">
        <f t="shared" si="65"/>
        <v>445</v>
      </c>
      <c r="C149" s="92">
        <f t="shared" si="79"/>
        <v>53</v>
      </c>
      <c r="D149" s="91">
        <v>190.65</v>
      </c>
      <c r="E149" s="89">
        <f t="shared" si="66"/>
        <v>360</v>
      </c>
      <c r="F149" s="93">
        <f t="shared" si="73"/>
        <v>10.650000000000006</v>
      </c>
      <c r="G149" s="91">
        <v>209.25</v>
      </c>
      <c r="H149" s="89">
        <f t="shared" si="67"/>
        <v>279</v>
      </c>
      <c r="I149" s="93">
        <f t="shared" si="78"/>
        <v>29.25</v>
      </c>
      <c r="J149" s="91">
        <v>229.6</v>
      </c>
      <c r="K149" s="89">
        <f t="shared" si="68"/>
        <v>201</v>
      </c>
      <c r="L149" s="93">
        <f t="shared" si="82"/>
        <v>49.599999999999994</v>
      </c>
      <c r="M149" s="91">
        <v>250.8</v>
      </c>
      <c r="N149" s="89">
        <f t="shared" si="70"/>
        <v>131</v>
      </c>
      <c r="O149" s="97">
        <f t="shared" si="74"/>
        <v>10.800000000000011</v>
      </c>
      <c r="P149" s="91">
        <v>272.2</v>
      </c>
      <c r="Q149" s="89">
        <f t="shared" si="71"/>
        <v>75</v>
      </c>
      <c r="R149" s="97">
        <f t="shared" si="80"/>
        <v>32.19999999999999</v>
      </c>
      <c r="S149" s="91">
        <v>302.95</v>
      </c>
      <c r="T149" s="89">
        <f t="shared" si="72"/>
        <v>19</v>
      </c>
      <c r="U149" s="98">
        <f t="shared" si="81"/>
        <v>2.9499999999999886</v>
      </c>
    </row>
    <row r="150" spans="1:21" ht="13.5" customHeight="1">
      <c r="A150" s="80">
        <v>173.3</v>
      </c>
      <c r="B150" s="89">
        <f t="shared" si="65"/>
        <v>444</v>
      </c>
      <c r="C150" s="92">
        <f t="shared" si="79"/>
        <v>53.30000000000001</v>
      </c>
      <c r="D150" s="91">
        <v>191</v>
      </c>
      <c r="E150" s="89">
        <f t="shared" si="66"/>
        <v>358</v>
      </c>
      <c r="F150" s="93">
        <f t="shared" si="73"/>
        <v>11</v>
      </c>
      <c r="G150" s="91">
        <v>209.6</v>
      </c>
      <c r="H150" s="89">
        <f t="shared" si="67"/>
        <v>277</v>
      </c>
      <c r="I150" s="93">
        <f t="shared" si="78"/>
        <v>29.599999999999994</v>
      </c>
      <c r="J150" s="91">
        <v>230</v>
      </c>
      <c r="K150" s="89">
        <f t="shared" si="68"/>
        <v>199</v>
      </c>
      <c r="L150" s="93">
        <f t="shared" si="82"/>
        <v>50</v>
      </c>
      <c r="M150" s="91">
        <v>251.2</v>
      </c>
      <c r="N150" s="89">
        <f t="shared" si="70"/>
        <v>130</v>
      </c>
      <c r="O150" s="97">
        <f t="shared" si="74"/>
        <v>11.199999999999989</v>
      </c>
      <c r="P150" s="91">
        <v>272.65</v>
      </c>
      <c r="Q150" s="89">
        <f t="shared" si="71"/>
        <v>74</v>
      </c>
      <c r="R150" s="97">
        <f t="shared" si="80"/>
        <v>32.64999999999998</v>
      </c>
      <c r="S150" s="91">
        <v>303.75</v>
      </c>
      <c r="T150" s="89">
        <f t="shared" si="72"/>
        <v>18</v>
      </c>
      <c r="U150" s="98">
        <f t="shared" si="81"/>
        <v>3.75</v>
      </c>
    </row>
    <row r="151" spans="1:21" ht="13.5" customHeight="1">
      <c r="A151" s="80">
        <v>173.6</v>
      </c>
      <c r="B151" s="89">
        <f t="shared" si="65"/>
        <v>442</v>
      </c>
      <c r="C151" s="92">
        <f t="shared" si="79"/>
        <v>53.599999999999994</v>
      </c>
      <c r="D151" s="91">
        <v>191.35</v>
      </c>
      <c r="E151" s="89">
        <f t="shared" si="66"/>
        <v>357</v>
      </c>
      <c r="F151" s="93">
        <f t="shared" si="73"/>
        <v>11.349999999999994</v>
      </c>
      <c r="G151" s="91">
        <v>209.95</v>
      </c>
      <c r="H151" s="89">
        <f t="shared" si="67"/>
        <v>276</v>
      </c>
      <c r="I151" s="93">
        <f t="shared" si="78"/>
        <v>29.94999999999999</v>
      </c>
      <c r="J151" s="91">
        <v>230.4</v>
      </c>
      <c r="K151" s="89">
        <f t="shared" si="68"/>
        <v>198</v>
      </c>
      <c r="L151" s="93">
        <f t="shared" si="82"/>
        <v>50.400000000000006</v>
      </c>
      <c r="M151" s="91">
        <v>251.6</v>
      </c>
      <c r="N151" s="89">
        <f t="shared" si="70"/>
        <v>129</v>
      </c>
      <c r="O151" s="97">
        <f t="shared" si="74"/>
        <v>11.599999999999994</v>
      </c>
      <c r="P151" s="91">
        <v>273.1</v>
      </c>
      <c r="Q151" s="89">
        <f t="shared" si="71"/>
        <v>73</v>
      </c>
      <c r="R151" s="97">
        <f t="shared" si="80"/>
        <v>33.10000000000002</v>
      </c>
      <c r="S151" s="91">
        <v>304.55</v>
      </c>
      <c r="T151" s="89">
        <f t="shared" si="72"/>
        <v>17</v>
      </c>
      <c r="U151" s="98">
        <f t="shared" si="81"/>
        <v>4.550000000000011</v>
      </c>
    </row>
    <row r="152" spans="1:21" ht="13.5" customHeight="1">
      <c r="A152" s="80">
        <v>173.9</v>
      </c>
      <c r="B152" s="89">
        <f t="shared" si="65"/>
        <v>441</v>
      </c>
      <c r="C152" s="92">
        <f t="shared" si="79"/>
        <v>53.900000000000006</v>
      </c>
      <c r="D152" s="91">
        <v>191.7</v>
      </c>
      <c r="E152" s="89">
        <f t="shared" si="66"/>
        <v>355</v>
      </c>
      <c r="F152" s="93">
        <f t="shared" si="73"/>
        <v>11.699999999999989</v>
      </c>
      <c r="G152" s="91">
        <v>210.3</v>
      </c>
      <c r="H152" s="89">
        <f t="shared" si="67"/>
        <v>275</v>
      </c>
      <c r="I152" s="93">
        <f t="shared" si="78"/>
        <v>30.30000000000001</v>
      </c>
      <c r="J152" s="91">
        <v>230.8</v>
      </c>
      <c r="K152" s="89">
        <f t="shared" si="68"/>
        <v>196</v>
      </c>
      <c r="L152" s="93">
        <f t="shared" si="82"/>
        <v>50.80000000000001</v>
      </c>
      <c r="M152" s="91">
        <v>252</v>
      </c>
      <c r="N152" s="89">
        <f t="shared" si="70"/>
        <v>128</v>
      </c>
      <c r="O152" s="97">
        <f t="shared" si="74"/>
        <v>12</v>
      </c>
      <c r="P152" s="91">
        <v>273.55</v>
      </c>
      <c r="Q152" s="89">
        <f t="shared" si="71"/>
        <v>72</v>
      </c>
      <c r="R152" s="97">
        <f t="shared" si="80"/>
        <v>33.55000000000001</v>
      </c>
      <c r="S152" s="91">
        <v>305.45</v>
      </c>
      <c r="T152" s="89">
        <f t="shared" si="72"/>
        <v>16</v>
      </c>
      <c r="U152" s="98">
        <f t="shared" si="81"/>
        <v>5.449999999999989</v>
      </c>
    </row>
    <row r="153" spans="1:21" ht="13.5" customHeight="1">
      <c r="A153" s="80">
        <v>174.2</v>
      </c>
      <c r="B153" s="89">
        <f t="shared" si="65"/>
        <v>439</v>
      </c>
      <c r="C153" s="92">
        <f t="shared" si="79"/>
        <v>54.19999999999999</v>
      </c>
      <c r="D153" s="91">
        <v>192.05</v>
      </c>
      <c r="E153" s="89">
        <f t="shared" si="66"/>
        <v>354</v>
      </c>
      <c r="F153" s="93">
        <f t="shared" si="73"/>
        <v>12.050000000000011</v>
      </c>
      <c r="G153" s="91">
        <v>210.65</v>
      </c>
      <c r="H153" s="89">
        <f t="shared" si="67"/>
        <v>273</v>
      </c>
      <c r="I153" s="93">
        <f aca="true" t="shared" si="83" ref="I153:I166">SUM(G153)-180</f>
        <v>30.650000000000006</v>
      </c>
      <c r="J153" s="91">
        <v>231.2</v>
      </c>
      <c r="K153" s="89">
        <f t="shared" si="68"/>
        <v>195</v>
      </c>
      <c r="L153" s="93">
        <f t="shared" si="82"/>
        <v>51.19999999999999</v>
      </c>
      <c r="M153" s="91">
        <v>252.4</v>
      </c>
      <c r="N153" s="89">
        <f t="shared" si="70"/>
        <v>127</v>
      </c>
      <c r="O153" s="97">
        <f t="shared" si="74"/>
        <v>12.400000000000006</v>
      </c>
      <c r="P153" s="91">
        <v>274</v>
      </c>
      <c r="Q153" s="89">
        <f t="shared" si="71"/>
        <v>71</v>
      </c>
      <c r="R153" s="97">
        <f t="shared" si="80"/>
        <v>34</v>
      </c>
      <c r="S153" s="91">
        <v>306.35</v>
      </c>
      <c r="T153" s="89">
        <f t="shared" si="72"/>
        <v>15</v>
      </c>
      <c r="U153" s="98">
        <f t="shared" si="81"/>
        <v>6.350000000000023</v>
      </c>
    </row>
    <row r="154" spans="1:21" ht="13.5" customHeight="1">
      <c r="A154" s="80">
        <v>174.5</v>
      </c>
      <c r="B154" s="89">
        <f t="shared" si="65"/>
        <v>438</v>
      </c>
      <c r="C154" s="92">
        <f t="shared" si="79"/>
        <v>54.5</v>
      </c>
      <c r="D154" s="91">
        <v>192.4</v>
      </c>
      <c r="E154" s="89">
        <f t="shared" si="66"/>
        <v>352</v>
      </c>
      <c r="F154" s="93">
        <f t="shared" si="73"/>
        <v>12.400000000000006</v>
      </c>
      <c r="G154" s="91">
        <v>211</v>
      </c>
      <c r="H154" s="89">
        <f t="shared" si="67"/>
        <v>272</v>
      </c>
      <c r="I154" s="93">
        <f t="shared" si="83"/>
        <v>31</v>
      </c>
      <c r="J154" s="91">
        <v>231.6</v>
      </c>
      <c r="K154" s="89">
        <f t="shared" si="68"/>
        <v>194</v>
      </c>
      <c r="L154" s="93">
        <f t="shared" si="82"/>
        <v>51.599999999999994</v>
      </c>
      <c r="M154" s="91">
        <v>252.8</v>
      </c>
      <c r="N154" s="89">
        <f t="shared" si="70"/>
        <v>125</v>
      </c>
      <c r="O154" s="97">
        <f t="shared" si="74"/>
        <v>12.800000000000011</v>
      </c>
      <c r="P154" s="91">
        <v>274.45</v>
      </c>
      <c r="Q154" s="89">
        <f t="shared" si="71"/>
        <v>70</v>
      </c>
      <c r="R154" s="97">
        <f t="shared" si="80"/>
        <v>34.44999999999999</v>
      </c>
      <c r="S154" s="91">
        <v>307.25</v>
      </c>
      <c r="T154" s="89">
        <f t="shared" si="72"/>
        <v>14</v>
      </c>
      <c r="U154" s="98">
        <f t="shared" si="81"/>
        <v>7.25</v>
      </c>
    </row>
    <row r="155" spans="1:21" ht="13.5" customHeight="1">
      <c r="A155" s="80">
        <v>174.8</v>
      </c>
      <c r="B155" s="89">
        <f t="shared" si="65"/>
        <v>436</v>
      </c>
      <c r="C155" s="92">
        <f t="shared" si="79"/>
        <v>54.80000000000001</v>
      </c>
      <c r="D155" s="91">
        <v>192.75</v>
      </c>
      <c r="E155" s="89">
        <f t="shared" si="66"/>
        <v>350</v>
      </c>
      <c r="F155" s="93">
        <f t="shared" si="73"/>
        <v>12.75</v>
      </c>
      <c r="G155" s="91">
        <v>211.35</v>
      </c>
      <c r="H155" s="89">
        <f t="shared" si="67"/>
        <v>270</v>
      </c>
      <c r="I155" s="93">
        <f t="shared" si="83"/>
        <v>31.349999999999994</v>
      </c>
      <c r="J155" s="91">
        <v>232</v>
      </c>
      <c r="K155" s="89">
        <f t="shared" si="68"/>
        <v>192</v>
      </c>
      <c r="L155" s="93">
        <f t="shared" si="82"/>
        <v>52</v>
      </c>
      <c r="M155" s="91">
        <v>253.2</v>
      </c>
      <c r="N155" s="89">
        <f t="shared" si="70"/>
        <v>124</v>
      </c>
      <c r="O155" s="97">
        <f t="shared" si="74"/>
        <v>13.199999999999989</v>
      </c>
      <c r="P155" s="91">
        <v>274.9</v>
      </c>
      <c r="Q155" s="89">
        <f t="shared" si="71"/>
        <v>69</v>
      </c>
      <c r="R155" s="97">
        <f t="shared" si="80"/>
        <v>34.89999999999998</v>
      </c>
      <c r="S155" s="91">
        <v>308.15</v>
      </c>
      <c r="T155" s="89">
        <f t="shared" si="72"/>
        <v>13</v>
      </c>
      <c r="U155" s="98">
        <f t="shared" si="81"/>
        <v>8.149999999999977</v>
      </c>
    </row>
    <row r="156" spans="1:21" ht="13.5" customHeight="1">
      <c r="A156" s="80">
        <v>175.1</v>
      </c>
      <c r="B156" s="89">
        <f t="shared" si="65"/>
        <v>435</v>
      </c>
      <c r="C156" s="92">
        <f t="shared" si="79"/>
        <v>55.099999999999994</v>
      </c>
      <c r="D156" s="91">
        <v>193.1</v>
      </c>
      <c r="E156" s="89">
        <f t="shared" si="66"/>
        <v>349</v>
      </c>
      <c r="F156" s="93">
        <f t="shared" si="73"/>
        <v>13.099999999999994</v>
      </c>
      <c r="G156" s="91">
        <v>211.7</v>
      </c>
      <c r="H156" s="89">
        <f t="shared" si="67"/>
        <v>269</v>
      </c>
      <c r="I156" s="93">
        <f t="shared" si="83"/>
        <v>31.69999999999999</v>
      </c>
      <c r="J156" s="91">
        <v>232.4</v>
      </c>
      <c r="K156" s="89">
        <f t="shared" si="68"/>
        <v>191</v>
      </c>
      <c r="L156" s="93">
        <f t="shared" si="82"/>
        <v>52.400000000000006</v>
      </c>
      <c r="M156" s="91">
        <v>253.6</v>
      </c>
      <c r="N156" s="89">
        <f t="shared" si="70"/>
        <v>123</v>
      </c>
      <c r="O156" s="97">
        <f t="shared" si="74"/>
        <v>13.599999999999994</v>
      </c>
      <c r="P156" s="91">
        <v>275.35</v>
      </c>
      <c r="Q156" s="89">
        <f t="shared" si="71"/>
        <v>68</v>
      </c>
      <c r="R156" s="97">
        <f t="shared" si="80"/>
        <v>35.35000000000002</v>
      </c>
      <c r="S156" s="91">
        <v>309.05</v>
      </c>
      <c r="T156" s="89">
        <f t="shared" si="72"/>
        <v>12</v>
      </c>
      <c r="U156" s="98">
        <f t="shared" si="81"/>
        <v>9.050000000000011</v>
      </c>
    </row>
    <row r="157" spans="1:21" ht="13.5" customHeight="1">
      <c r="A157" s="80">
        <v>175.4</v>
      </c>
      <c r="B157" s="89">
        <f t="shared" si="65"/>
        <v>433</v>
      </c>
      <c r="C157" s="92">
        <f t="shared" si="79"/>
        <v>55.400000000000006</v>
      </c>
      <c r="D157" s="91">
        <v>193.45</v>
      </c>
      <c r="E157" s="89">
        <f t="shared" si="66"/>
        <v>347</v>
      </c>
      <c r="F157" s="93">
        <f t="shared" si="73"/>
        <v>13.449999999999989</v>
      </c>
      <c r="G157" s="91">
        <v>212.05</v>
      </c>
      <c r="H157" s="89">
        <f t="shared" si="67"/>
        <v>267</v>
      </c>
      <c r="I157" s="93">
        <f t="shared" si="83"/>
        <v>32.05000000000001</v>
      </c>
      <c r="J157" s="91">
        <v>232.8</v>
      </c>
      <c r="K157" s="89">
        <f t="shared" si="68"/>
        <v>189</v>
      </c>
      <c r="L157" s="93">
        <f t="shared" si="82"/>
        <v>52.80000000000001</v>
      </c>
      <c r="M157" s="91">
        <v>254</v>
      </c>
      <c r="N157" s="89">
        <f t="shared" si="70"/>
        <v>122</v>
      </c>
      <c r="O157" s="97">
        <f t="shared" si="74"/>
        <v>14</v>
      </c>
      <c r="P157" s="91">
        <v>275.8</v>
      </c>
      <c r="Q157" s="89">
        <f t="shared" si="71"/>
        <v>67</v>
      </c>
      <c r="R157" s="97">
        <f t="shared" si="80"/>
        <v>35.80000000000001</v>
      </c>
      <c r="S157" s="91">
        <v>309.95</v>
      </c>
      <c r="T157" s="89">
        <f t="shared" si="72"/>
        <v>11</v>
      </c>
      <c r="U157" s="98">
        <f t="shared" si="81"/>
        <v>9.949999999999989</v>
      </c>
    </row>
    <row r="158" spans="1:21" ht="13.5" customHeight="1">
      <c r="A158" s="80">
        <v>175.7</v>
      </c>
      <c r="B158" s="89">
        <f t="shared" si="65"/>
        <v>432</v>
      </c>
      <c r="C158" s="92">
        <f t="shared" si="79"/>
        <v>55.69999999999999</v>
      </c>
      <c r="D158" s="91">
        <v>193.8</v>
      </c>
      <c r="E158" s="89">
        <f t="shared" si="66"/>
        <v>346</v>
      </c>
      <c r="F158" s="93">
        <f t="shared" si="73"/>
        <v>13.800000000000011</v>
      </c>
      <c r="G158" s="91">
        <v>212.4</v>
      </c>
      <c r="H158" s="89">
        <f t="shared" si="67"/>
        <v>266</v>
      </c>
      <c r="I158" s="93">
        <f t="shared" si="83"/>
        <v>32.400000000000006</v>
      </c>
      <c r="J158" s="91">
        <v>233.2</v>
      </c>
      <c r="K158" s="89">
        <f t="shared" si="68"/>
        <v>188</v>
      </c>
      <c r="L158" s="93">
        <f t="shared" si="82"/>
        <v>53.19999999999999</v>
      </c>
      <c r="M158" s="91">
        <v>254.4</v>
      </c>
      <c r="N158" s="89">
        <f t="shared" si="70"/>
        <v>121</v>
      </c>
      <c r="O158" s="97">
        <f t="shared" si="74"/>
        <v>14.400000000000006</v>
      </c>
      <c r="P158" s="91">
        <v>276.25</v>
      </c>
      <c r="Q158" s="89">
        <f t="shared" si="71"/>
        <v>66</v>
      </c>
      <c r="R158" s="97">
        <f t="shared" si="80"/>
        <v>36.25</v>
      </c>
      <c r="S158" s="91">
        <v>311.45</v>
      </c>
      <c r="T158" s="89">
        <f t="shared" si="72"/>
        <v>9</v>
      </c>
      <c r="U158" s="98">
        <f t="shared" si="81"/>
        <v>11.449999999999989</v>
      </c>
    </row>
    <row r="159" spans="1:21" ht="13.5" customHeight="1">
      <c r="A159" s="80">
        <v>176</v>
      </c>
      <c r="B159" s="89">
        <f t="shared" si="65"/>
        <v>430</v>
      </c>
      <c r="C159" s="92">
        <f t="shared" si="79"/>
        <v>56</v>
      </c>
      <c r="D159" s="91">
        <v>194.15</v>
      </c>
      <c r="E159" s="89">
        <f t="shared" si="66"/>
        <v>344</v>
      </c>
      <c r="F159" s="93">
        <f t="shared" si="73"/>
        <v>14.150000000000006</v>
      </c>
      <c r="G159" s="91">
        <v>212.75</v>
      </c>
      <c r="H159" s="89">
        <f t="shared" si="67"/>
        <v>265</v>
      </c>
      <c r="I159" s="93">
        <f t="shared" si="83"/>
        <v>32.75</v>
      </c>
      <c r="J159" s="91">
        <v>233.6</v>
      </c>
      <c r="K159" s="89">
        <f t="shared" si="68"/>
        <v>187</v>
      </c>
      <c r="L159" s="93">
        <f t="shared" si="82"/>
        <v>53.599999999999994</v>
      </c>
      <c r="M159" s="91">
        <v>254.8</v>
      </c>
      <c r="N159" s="89">
        <f t="shared" si="70"/>
        <v>120</v>
      </c>
      <c r="O159" s="97">
        <f t="shared" si="74"/>
        <v>14.800000000000011</v>
      </c>
      <c r="P159" s="91">
        <v>276.7</v>
      </c>
      <c r="Q159" s="89">
        <f t="shared" si="71"/>
        <v>65</v>
      </c>
      <c r="R159" s="97">
        <f t="shared" si="80"/>
        <v>36.69999999999999</v>
      </c>
      <c r="S159" s="91">
        <v>312.95</v>
      </c>
      <c r="T159" s="89">
        <f t="shared" si="72"/>
        <v>8</v>
      </c>
      <c r="U159" s="98">
        <f t="shared" si="81"/>
        <v>12.949999999999989</v>
      </c>
    </row>
    <row r="160" spans="1:21" ht="13.5" customHeight="1">
      <c r="A160" s="80">
        <v>176.3</v>
      </c>
      <c r="B160" s="89">
        <f t="shared" si="65"/>
        <v>429</v>
      </c>
      <c r="C160" s="92">
        <f t="shared" si="79"/>
        <v>56.30000000000001</v>
      </c>
      <c r="D160" s="91">
        <v>194.5</v>
      </c>
      <c r="E160" s="89">
        <f t="shared" si="66"/>
        <v>342</v>
      </c>
      <c r="F160" s="93">
        <f t="shared" si="73"/>
        <v>14.5</v>
      </c>
      <c r="G160" s="91">
        <v>213.1</v>
      </c>
      <c r="H160" s="89">
        <f t="shared" si="67"/>
        <v>263</v>
      </c>
      <c r="I160" s="93">
        <f t="shared" si="83"/>
        <v>33.099999999999994</v>
      </c>
      <c r="J160" s="91">
        <v>234</v>
      </c>
      <c r="K160" s="89">
        <f t="shared" si="68"/>
        <v>185</v>
      </c>
      <c r="L160" s="93">
        <f t="shared" si="82"/>
        <v>54</v>
      </c>
      <c r="M160" s="91">
        <v>255.2</v>
      </c>
      <c r="N160" s="89">
        <f t="shared" si="70"/>
        <v>119</v>
      </c>
      <c r="O160" s="97">
        <f t="shared" si="74"/>
        <v>15.199999999999989</v>
      </c>
      <c r="P160" s="91">
        <v>277.15</v>
      </c>
      <c r="Q160" s="89">
        <f t="shared" si="71"/>
        <v>64</v>
      </c>
      <c r="R160" s="97">
        <f t="shared" si="80"/>
        <v>37.14999999999998</v>
      </c>
      <c r="S160" s="91">
        <v>314.45</v>
      </c>
      <c r="T160" s="89">
        <f t="shared" si="72"/>
        <v>7</v>
      </c>
      <c r="U160" s="98">
        <f t="shared" si="81"/>
        <v>14.449999999999989</v>
      </c>
    </row>
    <row r="161" spans="1:21" ht="13.5" customHeight="1">
      <c r="A161" s="80">
        <v>176.6</v>
      </c>
      <c r="B161" s="89">
        <f t="shared" si="65"/>
        <v>427</v>
      </c>
      <c r="C161" s="92">
        <f t="shared" si="79"/>
        <v>56.599999999999994</v>
      </c>
      <c r="D161" s="91">
        <v>194.85</v>
      </c>
      <c r="E161" s="89">
        <f t="shared" si="66"/>
        <v>341</v>
      </c>
      <c r="F161" s="93">
        <f t="shared" si="73"/>
        <v>14.849999999999994</v>
      </c>
      <c r="G161" s="91">
        <v>213.45</v>
      </c>
      <c r="H161" s="89">
        <f t="shared" si="67"/>
        <v>262</v>
      </c>
      <c r="I161" s="93">
        <f t="shared" si="83"/>
        <v>33.44999999999999</v>
      </c>
      <c r="J161" s="91">
        <v>234.4</v>
      </c>
      <c r="K161" s="89">
        <f t="shared" si="68"/>
        <v>184</v>
      </c>
      <c r="L161" s="93">
        <f t="shared" si="82"/>
        <v>54.400000000000006</v>
      </c>
      <c r="M161" s="91">
        <v>255.6</v>
      </c>
      <c r="N161" s="89">
        <f t="shared" si="70"/>
        <v>117</v>
      </c>
      <c r="O161" s="97">
        <f t="shared" si="74"/>
        <v>15.599999999999994</v>
      </c>
      <c r="P161" s="91">
        <v>277.6</v>
      </c>
      <c r="Q161" s="89">
        <f t="shared" si="71"/>
        <v>63</v>
      </c>
      <c r="R161" s="97">
        <f t="shared" si="80"/>
        <v>37.60000000000002</v>
      </c>
      <c r="S161" s="91">
        <v>315.95</v>
      </c>
      <c r="T161" s="89">
        <f t="shared" si="72"/>
        <v>6</v>
      </c>
      <c r="U161" s="98">
        <f t="shared" si="81"/>
        <v>15.949999999999989</v>
      </c>
    </row>
    <row r="162" spans="1:21" ht="13.5" customHeight="1">
      <c r="A162" s="80">
        <v>176.9</v>
      </c>
      <c r="B162" s="89">
        <f t="shared" si="65"/>
        <v>426</v>
      </c>
      <c r="C162" s="92">
        <f>SUM(A162)-120</f>
        <v>56.900000000000006</v>
      </c>
      <c r="D162" s="91">
        <v>195.2</v>
      </c>
      <c r="E162" s="89">
        <f t="shared" si="66"/>
        <v>339</v>
      </c>
      <c r="F162" s="93">
        <f t="shared" si="73"/>
        <v>15.199999999999989</v>
      </c>
      <c r="G162" s="91">
        <v>213.8</v>
      </c>
      <c r="H162" s="89">
        <f t="shared" si="67"/>
        <v>260</v>
      </c>
      <c r="I162" s="93">
        <f t="shared" si="83"/>
        <v>33.80000000000001</v>
      </c>
      <c r="J162" s="91">
        <v>234.8</v>
      </c>
      <c r="K162" s="89">
        <f t="shared" si="68"/>
        <v>182</v>
      </c>
      <c r="L162" s="93">
        <f t="shared" si="82"/>
        <v>54.80000000000001</v>
      </c>
      <c r="M162" s="91">
        <v>256</v>
      </c>
      <c r="N162" s="89">
        <f t="shared" si="70"/>
        <v>116</v>
      </c>
      <c r="O162" s="97">
        <f t="shared" si="74"/>
        <v>16</v>
      </c>
      <c r="P162" s="91">
        <v>278.05</v>
      </c>
      <c r="Q162" s="89">
        <f t="shared" si="71"/>
        <v>62</v>
      </c>
      <c r="R162" s="97">
        <f t="shared" si="80"/>
        <v>38.05000000000001</v>
      </c>
      <c r="S162" s="91">
        <v>317.45</v>
      </c>
      <c r="T162" s="89">
        <f t="shared" si="72"/>
        <v>4</v>
      </c>
      <c r="U162" s="98">
        <f t="shared" si="81"/>
        <v>17.44999999999999</v>
      </c>
    </row>
    <row r="163" spans="1:21" ht="13.5" customHeight="1">
      <c r="A163" s="80">
        <v>177.2</v>
      </c>
      <c r="B163" s="89">
        <f t="shared" si="65"/>
        <v>424</v>
      </c>
      <c r="C163" s="92">
        <f>SUM(A163)-120</f>
        <v>57.19999999999999</v>
      </c>
      <c r="D163" s="91">
        <v>195.55</v>
      </c>
      <c r="E163" s="89">
        <f t="shared" si="66"/>
        <v>338</v>
      </c>
      <c r="F163" s="93">
        <f t="shared" si="73"/>
        <v>15.550000000000011</v>
      </c>
      <c r="G163" s="91">
        <v>214.15</v>
      </c>
      <c r="H163" s="89">
        <f t="shared" si="67"/>
        <v>259</v>
      </c>
      <c r="I163" s="93">
        <f t="shared" si="83"/>
        <v>34.150000000000006</v>
      </c>
      <c r="J163" s="91">
        <v>235.2</v>
      </c>
      <c r="K163" s="89">
        <f t="shared" si="68"/>
        <v>181</v>
      </c>
      <c r="L163" s="93">
        <f>SUM(J163)-180</f>
        <v>55.19999999999999</v>
      </c>
      <c r="M163" s="91">
        <v>256.4</v>
      </c>
      <c r="N163" s="89">
        <f t="shared" si="70"/>
        <v>115</v>
      </c>
      <c r="O163" s="97">
        <f t="shared" si="74"/>
        <v>16.399999999999977</v>
      </c>
      <c r="P163" s="91">
        <v>278.5</v>
      </c>
      <c r="Q163" s="89">
        <f t="shared" si="71"/>
        <v>61</v>
      </c>
      <c r="R163" s="97">
        <f t="shared" si="80"/>
        <v>38.5</v>
      </c>
      <c r="S163" s="91">
        <v>318.95</v>
      </c>
      <c r="T163" s="89">
        <f t="shared" si="72"/>
        <v>3</v>
      </c>
      <c r="U163" s="98">
        <f t="shared" si="81"/>
        <v>18.94999999999999</v>
      </c>
    </row>
    <row r="164" spans="1:21" ht="13.5" customHeight="1">
      <c r="A164" s="80">
        <v>177.5</v>
      </c>
      <c r="B164" s="89">
        <f t="shared" si="65"/>
        <v>423</v>
      </c>
      <c r="C164" s="92">
        <f>SUM(A164)-120</f>
        <v>57.5</v>
      </c>
      <c r="D164" s="91">
        <v>195.9</v>
      </c>
      <c r="E164" s="89">
        <f t="shared" si="66"/>
        <v>336</v>
      </c>
      <c r="F164" s="93">
        <f t="shared" si="73"/>
        <v>15.900000000000006</v>
      </c>
      <c r="G164" s="91">
        <v>214.5</v>
      </c>
      <c r="H164" s="89">
        <f t="shared" si="67"/>
        <v>258</v>
      </c>
      <c r="I164" s="93">
        <f t="shared" si="83"/>
        <v>34.5</v>
      </c>
      <c r="J164" s="91">
        <v>235.6</v>
      </c>
      <c r="K164" s="89">
        <f t="shared" si="68"/>
        <v>180</v>
      </c>
      <c r="L164" s="93">
        <f>SUM(J164)-180</f>
        <v>55.599999999999994</v>
      </c>
      <c r="M164" s="91">
        <v>256.8</v>
      </c>
      <c r="N164" s="89">
        <f t="shared" si="70"/>
        <v>114</v>
      </c>
      <c r="O164" s="97">
        <f t="shared" si="74"/>
        <v>16.80000000000001</v>
      </c>
      <c r="P164" s="91">
        <v>278.95</v>
      </c>
      <c r="Q164" s="89">
        <f t="shared" si="71"/>
        <v>60</v>
      </c>
      <c r="R164" s="97">
        <f t="shared" si="80"/>
        <v>38.94999999999999</v>
      </c>
      <c r="S164" s="91">
        <v>320.45</v>
      </c>
      <c r="T164" s="89">
        <f t="shared" si="72"/>
        <v>3</v>
      </c>
      <c r="U164" s="98">
        <f t="shared" si="81"/>
        <v>20.44999999999999</v>
      </c>
    </row>
    <row r="165" spans="1:21" ht="13.5" customHeight="1">
      <c r="A165" s="80">
        <v>177.8</v>
      </c>
      <c r="B165" s="89">
        <f t="shared" si="65"/>
        <v>421</v>
      </c>
      <c r="C165" s="92">
        <f>SUM(A165)-120</f>
        <v>57.80000000000001</v>
      </c>
      <c r="D165" s="91">
        <v>196.25</v>
      </c>
      <c r="E165" s="89">
        <f t="shared" si="66"/>
        <v>335</v>
      </c>
      <c r="F165" s="93">
        <f t="shared" si="73"/>
        <v>16.25</v>
      </c>
      <c r="G165" s="91">
        <v>214.85</v>
      </c>
      <c r="H165" s="89">
        <f t="shared" si="67"/>
        <v>256</v>
      </c>
      <c r="I165" s="93">
        <f t="shared" si="83"/>
        <v>34.849999999999994</v>
      </c>
      <c r="J165" s="91">
        <v>236</v>
      </c>
      <c r="K165" s="89">
        <f t="shared" si="68"/>
        <v>178</v>
      </c>
      <c r="L165" s="93">
        <f>SUM(J165)-180</f>
        <v>56</v>
      </c>
      <c r="M165" s="91">
        <v>257.2</v>
      </c>
      <c r="N165" s="89">
        <f t="shared" si="70"/>
        <v>113</v>
      </c>
      <c r="O165" s="97">
        <f t="shared" si="74"/>
        <v>17.19999999999999</v>
      </c>
      <c r="P165" s="91">
        <v>279.4</v>
      </c>
      <c r="Q165" s="89">
        <f t="shared" si="71"/>
        <v>59</v>
      </c>
      <c r="R165" s="97">
        <f t="shared" si="80"/>
        <v>39.39999999999998</v>
      </c>
      <c r="S165" s="91">
        <v>321.95</v>
      </c>
      <c r="T165" s="89">
        <f t="shared" si="72"/>
        <v>2</v>
      </c>
      <c r="U165" s="98">
        <f t="shared" si="81"/>
        <v>21.94999999999999</v>
      </c>
    </row>
    <row r="166" spans="1:21" ht="13.5" customHeight="1">
      <c r="A166" s="80">
        <v>178.1</v>
      </c>
      <c r="B166" s="89">
        <f t="shared" si="65"/>
        <v>420</v>
      </c>
      <c r="C166" s="92">
        <f>SUM(A166)-120</f>
        <v>58.099999999999994</v>
      </c>
      <c r="D166" s="91">
        <v>196.6</v>
      </c>
      <c r="E166" s="89">
        <f t="shared" si="66"/>
        <v>333</v>
      </c>
      <c r="F166" s="93">
        <f t="shared" si="73"/>
        <v>16.599999999999994</v>
      </c>
      <c r="G166" s="91">
        <v>215.2</v>
      </c>
      <c r="H166" s="89">
        <f t="shared" si="67"/>
        <v>255</v>
      </c>
      <c r="I166" s="93">
        <f t="shared" si="83"/>
        <v>35.19999999999999</v>
      </c>
      <c r="J166" s="91">
        <v>236.4</v>
      </c>
      <c r="K166" s="89">
        <f t="shared" si="68"/>
        <v>177</v>
      </c>
      <c r="L166" s="93">
        <f>SUM(J166)-180</f>
        <v>56.400000000000006</v>
      </c>
      <c r="M166" s="91">
        <v>257.6</v>
      </c>
      <c r="N166" s="89">
        <f t="shared" si="70"/>
        <v>112</v>
      </c>
      <c r="O166" s="97">
        <f t="shared" si="74"/>
        <v>17.600000000000023</v>
      </c>
      <c r="P166" s="91">
        <v>279.85</v>
      </c>
      <c r="Q166" s="89">
        <f t="shared" si="71"/>
        <v>58</v>
      </c>
      <c r="R166" s="97">
        <f t="shared" si="80"/>
        <v>39.85000000000002</v>
      </c>
      <c r="S166" s="91">
        <v>326.45</v>
      </c>
      <c r="T166" s="89">
        <f t="shared" si="72"/>
        <v>0</v>
      </c>
      <c r="U166" s="98">
        <f t="shared" si="81"/>
        <v>26.44999999999999</v>
      </c>
    </row>
    <row r="167" spans="1:21" ht="13.5" customHeight="1">
      <c r="A167" s="80"/>
      <c r="B167" s="89"/>
      <c r="C167" s="94"/>
      <c r="D167" s="91"/>
      <c r="E167" s="89"/>
      <c r="F167" s="95"/>
      <c r="G167" s="91"/>
      <c r="H167" s="89"/>
      <c r="I167" s="95"/>
      <c r="J167" s="91"/>
      <c r="K167" s="89"/>
      <c r="L167" s="95"/>
      <c r="M167" s="91"/>
      <c r="N167" s="89"/>
      <c r="O167" s="96"/>
      <c r="P167" s="91"/>
      <c r="Q167" s="89"/>
      <c r="R167" s="96"/>
      <c r="S167" s="91"/>
      <c r="T167" s="89"/>
      <c r="U167" s="155"/>
    </row>
    <row r="168" ht="15.75" customHeight="1"/>
    <row r="169" spans="1:21" ht="15.75" customHeight="1">
      <c r="A169" s="17"/>
      <c r="B169" s="24" t="s">
        <v>43</v>
      </c>
      <c r="C169" s="18"/>
      <c r="D169" s="19"/>
      <c r="E169" s="20"/>
      <c r="F169" s="20"/>
      <c r="G169" s="20"/>
      <c r="H169" s="20"/>
      <c r="I169" s="20"/>
      <c r="J169" s="20"/>
      <c r="K169" s="20"/>
      <c r="L169" s="21"/>
      <c r="M169" s="21"/>
      <c r="N169" s="21"/>
      <c r="O169" s="21"/>
      <c r="P169" s="21"/>
      <c r="Q169" s="21"/>
      <c r="R169" s="21"/>
      <c r="S169" s="21"/>
      <c r="T169" s="21"/>
      <c r="U169" s="22"/>
    </row>
    <row r="170" spans="1:21" ht="15.75" customHeight="1">
      <c r="A170" s="77" t="s">
        <v>15</v>
      </c>
      <c r="B170" s="70" t="s">
        <v>9</v>
      </c>
      <c r="C170" s="85" t="s">
        <v>10</v>
      </c>
      <c r="D170" s="86"/>
      <c r="E170" s="70" t="s">
        <v>9</v>
      </c>
      <c r="F170" s="85" t="s">
        <v>10</v>
      </c>
      <c r="G170" s="87"/>
      <c r="H170" s="70" t="s">
        <v>9</v>
      </c>
      <c r="I170" s="85" t="s">
        <v>10</v>
      </c>
      <c r="J170" s="87"/>
      <c r="K170" s="70" t="s">
        <v>9</v>
      </c>
      <c r="L170" s="85" t="s">
        <v>10</v>
      </c>
      <c r="M170" s="88"/>
      <c r="N170" s="70" t="s">
        <v>9</v>
      </c>
      <c r="O170" s="85" t="s">
        <v>10</v>
      </c>
      <c r="P170" s="88"/>
      <c r="Q170" s="70" t="s">
        <v>9</v>
      </c>
      <c r="R170" s="85" t="s">
        <v>10</v>
      </c>
      <c r="S170" s="88"/>
      <c r="T170" s="70" t="s">
        <v>9</v>
      </c>
      <c r="U170" s="85" t="s">
        <v>10</v>
      </c>
    </row>
    <row r="171" spans="1:21" ht="14.25" customHeight="1">
      <c r="A171" s="80">
        <v>266.5</v>
      </c>
      <c r="B171" s="89">
        <f>TRUNC((505-A171)^1.85*0.02,0)</f>
        <v>500</v>
      </c>
      <c r="C171" s="132">
        <f>SUM(A171)-240</f>
        <v>26.5</v>
      </c>
      <c r="D171" s="91">
        <v>293</v>
      </c>
      <c r="E171" s="89">
        <f>TRUNC((505-D171)^1.85*0.02,0)</f>
        <v>402</v>
      </c>
      <c r="F171" s="132">
        <f aca="true" t="shared" si="84" ref="F171:F184">SUM(D171)-240</f>
        <v>53</v>
      </c>
      <c r="G171" s="91">
        <v>319.5</v>
      </c>
      <c r="H171" s="89">
        <f>TRUNC((505-G171)^1.85*0.02,0)</f>
        <v>314</v>
      </c>
      <c r="I171" s="133">
        <f aca="true" t="shared" si="85" ref="I171:I223">SUM(G171)-300</f>
        <v>19.5</v>
      </c>
      <c r="J171" s="91">
        <v>346</v>
      </c>
      <c r="K171" s="89">
        <f>TRUNC((505-J171)^1.85*0.02,0)</f>
        <v>236</v>
      </c>
      <c r="L171" s="133">
        <f aca="true" t="shared" si="86" ref="L171:L198">SUM(J171)-300</f>
        <v>46</v>
      </c>
      <c r="M171" s="91">
        <v>372.5</v>
      </c>
      <c r="N171" s="89">
        <f>TRUNC((505-M171)^1.85*0.02,0)</f>
        <v>168</v>
      </c>
      <c r="O171" s="134">
        <f aca="true" t="shared" si="87" ref="O171:O223">SUM(M171)-360</f>
        <v>12.5</v>
      </c>
      <c r="P171" s="91">
        <v>399</v>
      </c>
      <c r="Q171" s="89">
        <f>TRUNC((505-P171)^1.85*0.02,0)</f>
        <v>111</v>
      </c>
      <c r="R171" s="134">
        <f aca="true" t="shared" si="88" ref="R171:R197">SUM(P171)-360</f>
        <v>39</v>
      </c>
      <c r="S171" s="91">
        <v>441.5</v>
      </c>
      <c r="T171" s="89">
        <f>TRUNC((505-S171)^1.85*0.02,0)</f>
        <v>43</v>
      </c>
      <c r="U171" s="135">
        <f aca="true" t="shared" si="89" ref="U171:U190">SUM(S171)-420</f>
        <v>21.5</v>
      </c>
    </row>
    <row r="172" spans="1:21" ht="14.25" customHeight="1">
      <c r="A172" s="80">
        <v>267</v>
      </c>
      <c r="B172" s="89">
        <f aca="true" t="shared" si="90" ref="B172:B223">TRUNC((505-A172)^1.85*0.02,0)</f>
        <v>498</v>
      </c>
      <c r="C172" s="132">
        <f aca="true" t="shared" si="91" ref="C172:C223">SUM(A172)-240</f>
        <v>27</v>
      </c>
      <c r="D172" s="91">
        <v>293.5</v>
      </c>
      <c r="E172" s="89">
        <f aca="true" t="shared" si="92" ref="E172:E223">TRUNC((505-D172)^1.85*0.02,0)</f>
        <v>400</v>
      </c>
      <c r="F172" s="132">
        <f t="shared" si="84"/>
        <v>53.5</v>
      </c>
      <c r="G172" s="91">
        <v>320</v>
      </c>
      <c r="H172" s="89">
        <f aca="true" t="shared" si="93" ref="H172:H223">TRUNC((505-G172)^1.85*0.02,0)</f>
        <v>312</v>
      </c>
      <c r="I172" s="133">
        <f t="shared" si="85"/>
        <v>20</v>
      </c>
      <c r="J172" s="91">
        <v>346.5</v>
      </c>
      <c r="K172" s="89">
        <f aca="true" t="shared" si="94" ref="K172:K223">TRUNC((505-J172)^1.85*0.02,0)</f>
        <v>235</v>
      </c>
      <c r="L172" s="133">
        <f t="shared" si="86"/>
        <v>46.5</v>
      </c>
      <c r="M172" s="91">
        <v>373</v>
      </c>
      <c r="N172" s="89">
        <f aca="true" t="shared" si="95" ref="N172:N223">TRUNC((505-M172)^1.85*0.02,0)</f>
        <v>167</v>
      </c>
      <c r="O172" s="134">
        <f t="shared" si="87"/>
        <v>13</v>
      </c>
      <c r="P172" s="91">
        <v>399.8</v>
      </c>
      <c r="Q172" s="89">
        <f aca="true" t="shared" si="96" ref="Q172:Q223">TRUNC((505-P172)^1.85*0.02,0)</f>
        <v>110</v>
      </c>
      <c r="R172" s="134">
        <f t="shared" si="88"/>
        <v>39.80000000000001</v>
      </c>
      <c r="S172" s="91">
        <v>442.5</v>
      </c>
      <c r="T172" s="89">
        <f aca="true" t="shared" si="97" ref="T172:T190">TRUNC((505-S172)^1.85*0.02,0)</f>
        <v>42</v>
      </c>
      <c r="U172" s="135">
        <f t="shared" si="89"/>
        <v>22.5</v>
      </c>
    </row>
    <row r="173" spans="1:21" ht="14.25" customHeight="1">
      <c r="A173" s="80">
        <v>267.5</v>
      </c>
      <c r="B173" s="89">
        <f t="shared" si="90"/>
        <v>496</v>
      </c>
      <c r="C173" s="132">
        <f t="shared" si="91"/>
        <v>27.5</v>
      </c>
      <c r="D173" s="91">
        <v>294</v>
      </c>
      <c r="E173" s="89">
        <f t="shared" si="92"/>
        <v>398</v>
      </c>
      <c r="F173" s="132">
        <f t="shared" si="84"/>
        <v>54</v>
      </c>
      <c r="G173" s="91">
        <v>320.5</v>
      </c>
      <c r="H173" s="89">
        <f t="shared" si="93"/>
        <v>311</v>
      </c>
      <c r="I173" s="133">
        <f t="shared" si="85"/>
        <v>20.5</v>
      </c>
      <c r="J173" s="91">
        <v>347</v>
      </c>
      <c r="K173" s="89">
        <f t="shared" si="94"/>
        <v>233</v>
      </c>
      <c r="L173" s="133">
        <f t="shared" si="86"/>
        <v>47</v>
      </c>
      <c r="M173" s="91">
        <v>373.5</v>
      </c>
      <c r="N173" s="89">
        <f t="shared" si="95"/>
        <v>166</v>
      </c>
      <c r="O173" s="134">
        <f t="shared" si="87"/>
        <v>13.5</v>
      </c>
      <c r="P173" s="91">
        <v>400.6</v>
      </c>
      <c r="Q173" s="89">
        <f t="shared" si="96"/>
        <v>108</v>
      </c>
      <c r="R173" s="134">
        <f t="shared" si="88"/>
        <v>40.60000000000002</v>
      </c>
      <c r="S173" s="91">
        <v>443.5</v>
      </c>
      <c r="T173" s="89">
        <f t="shared" si="97"/>
        <v>40</v>
      </c>
      <c r="U173" s="135">
        <f t="shared" si="89"/>
        <v>23.5</v>
      </c>
    </row>
    <row r="174" spans="1:21" ht="14.25" customHeight="1">
      <c r="A174" s="80">
        <v>268</v>
      </c>
      <c r="B174" s="89">
        <f t="shared" si="90"/>
        <v>494</v>
      </c>
      <c r="C174" s="132">
        <f t="shared" si="91"/>
        <v>28</v>
      </c>
      <c r="D174" s="91">
        <v>294.5</v>
      </c>
      <c r="E174" s="89">
        <f t="shared" si="92"/>
        <v>397</v>
      </c>
      <c r="F174" s="132">
        <f t="shared" si="84"/>
        <v>54.5</v>
      </c>
      <c r="G174" s="91">
        <v>321</v>
      </c>
      <c r="H174" s="89">
        <f t="shared" si="93"/>
        <v>309</v>
      </c>
      <c r="I174" s="133">
        <f t="shared" si="85"/>
        <v>21</v>
      </c>
      <c r="J174" s="91">
        <v>347.5</v>
      </c>
      <c r="K174" s="89">
        <f t="shared" si="94"/>
        <v>232</v>
      </c>
      <c r="L174" s="133">
        <f t="shared" si="86"/>
        <v>47.5</v>
      </c>
      <c r="M174" s="91">
        <v>374</v>
      </c>
      <c r="N174" s="89">
        <f t="shared" si="95"/>
        <v>165</v>
      </c>
      <c r="O174" s="134">
        <f t="shared" si="87"/>
        <v>14</v>
      </c>
      <c r="P174" s="91">
        <v>401.4</v>
      </c>
      <c r="Q174" s="89">
        <f t="shared" si="96"/>
        <v>107</v>
      </c>
      <c r="R174" s="134">
        <f t="shared" si="88"/>
        <v>41.39999999999998</v>
      </c>
      <c r="S174" s="91">
        <v>444.5</v>
      </c>
      <c r="T174" s="89">
        <f t="shared" si="97"/>
        <v>39</v>
      </c>
      <c r="U174" s="135">
        <f t="shared" si="89"/>
        <v>24.5</v>
      </c>
    </row>
    <row r="175" spans="1:21" ht="14.25" customHeight="1">
      <c r="A175" s="80">
        <v>268.5</v>
      </c>
      <c r="B175" s="89">
        <f t="shared" si="90"/>
        <v>492</v>
      </c>
      <c r="C175" s="132">
        <f t="shared" si="91"/>
        <v>28.5</v>
      </c>
      <c r="D175" s="91">
        <v>295</v>
      </c>
      <c r="E175" s="89">
        <f t="shared" si="92"/>
        <v>395</v>
      </c>
      <c r="F175" s="132">
        <f t="shared" si="84"/>
        <v>55</v>
      </c>
      <c r="G175" s="91">
        <v>321.5</v>
      </c>
      <c r="H175" s="89">
        <f t="shared" si="93"/>
        <v>308</v>
      </c>
      <c r="I175" s="133">
        <f t="shared" si="85"/>
        <v>21.5</v>
      </c>
      <c r="J175" s="91">
        <v>348</v>
      </c>
      <c r="K175" s="89">
        <f t="shared" si="94"/>
        <v>230</v>
      </c>
      <c r="L175" s="133">
        <f t="shared" si="86"/>
        <v>48</v>
      </c>
      <c r="M175" s="91">
        <v>374.5</v>
      </c>
      <c r="N175" s="89">
        <f t="shared" si="95"/>
        <v>164</v>
      </c>
      <c r="O175" s="134">
        <f t="shared" si="87"/>
        <v>14.5</v>
      </c>
      <c r="P175" s="91">
        <v>402.2</v>
      </c>
      <c r="Q175" s="89">
        <f t="shared" si="96"/>
        <v>105</v>
      </c>
      <c r="R175" s="134">
        <f t="shared" si="88"/>
        <v>42.19999999999999</v>
      </c>
      <c r="S175" s="91">
        <v>445.5</v>
      </c>
      <c r="T175" s="89">
        <f t="shared" si="97"/>
        <v>38</v>
      </c>
      <c r="U175" s="135">
        <f t="shared" si="89"/>
        <v>25.5</v>
      </c>
    </row>
    <row r="176" spans="1:21" ht="14.25" customHeight="1">
      <c r="A176" s="80">
        <v>269</v>
      </c>
      <c r="B176" s="89">
        <f t="shared" si="90"/>
        <v>490</v>
      </c>
      <c r="C176" s="132">
        <f t="shared" si="91"/>
        <v>29</v>
      </c>
      <c r="D176" s="91">
        <v>295.5</v>
      </c>
      <c r="E176" s="89">
        <f t="shared" si="92"/>
        <v>393</v>
      </c>
      <c r="F176" s="132">
        <f t="shared" si="84"/>
        <v>55.5</v>
      </c>
      <c r="G176" s="91">
        <v>322</v>
      </c>
      <c r="H176" s="89">
        <f t="shared" si="93"/>
        <v>306</v>
      </c>
      <c r="I176" s="133">
        <f t="shared" si="85"/>
        <v>22</v>
      </c>
      <c r="J176" s="91">
        <v>348.5</v>
      </c>
      <c r="K176" s="89">
        <f t="shared" si="94"/>
        <v>229</v>
      </c>
      <c r="L176" s="133">
        <f t="shared" si="86"/>
        <v>48.5</v>
      </c>
      <c r="M176" s="91">
        <v>375</v>
      </c>
      <c r="N176" s="89">
        <f t="shared" si="95"/>
        <v>162</v>
      </c>
      <c r="O176" s="134">
        <f t="shared" si="87"/>
        <v>15</v>
      </c>
      <c r="P176" s="91">
        <v>403</v>
      </c>
      <c r="Q176" s="89">
        <f t="shared" si="96"/>
        <v>103</v>
      </c>
      <c r="R176" s="134">
        <f t="shared" si="88"/>
        <v>43</v>
      </c>
      <c r="S176" s="91">
        <v>446.5</v>
      </c>
      <c r="T176" s="89">
        <f t="shared" si="97"/>
        <v>37</v>
      </c>
      <c r="U176" s="135">
        <f t="shared" si="89"/>
        <v>26.5</v>
      </c>
    </row>
    <row r="177" spans="1:21" ht="14.25" customHeight="1">
      <c r="A177" s="80">
        <v>269.5</v>
      </c>
      <c r="B177" s="89">
        <f t="shared" si="90"/>
        <v>488</v>
      </c>
      <c r="C177" s="132">
        <f t="shared" si="91"/>
        <v>29.5</v>
      </c>
      <c r="D177" s="91">
        <v>296</v>
      </c>
      <c r="E177" s="89">
        <f t="shared" si="92"/>
        <v>392</v>
      </c>
      <c r="F177" s="132">
        <f t="shared" si="84"/>
        <v>56</v>
      </c>
      <c r="G177" s="91">
        <v>322.5</v>
      </c>
      <c r="H177" s="89">
        <f t="shared" si="93"/>
        <v>305</v>
      </c>
      <c r="I177" s="133">
        <f t="shared" si="85"/>
        <v>22.5</v>
      </c>
      <c r="J177" s="91">
        <v>349</v>
      </c>
      <c r="K177" s="89">
        <f t="shared" si="94"/>
        <v>228</v>
      </c>
      <c r="L177" s="133">
        <f t="shared" si="86"/>
        <v>49</v>
      </c>
      <c r="M177" s="91">
        <v>375.5</v>
      </c>
      <c r="N177" s="89">
        <f t="shared" si="95"/>
        <v>161</v>
      </c>
      <c r="O177" s="134">
        <f t="shared" si="87"/>
        <v>15.5</v>
      </c>
      <c r="P177" s="91">
        <v>403.8</v>
      </c>
      <c r="Q177" s="89">
        <f t="shared" si="96"/>
        <v>102</v>
      </c>
      <c r="R177" s="134">
        <f t="shared" si="88"/>
        <v>43.80000000000001</v>
      </c>
      <c r="S177" s="91">
        <v>447.5</v>
      </c>
      <c r="T177" s="89">
        <f t="shared" si="97"/>
        <v>36</v>
      </c>
      <c r="U177" s="135">
        <f t="shared" si="89"/>
        <v>27.5</v>
      </c>
    </row>
    <row r="178" spans="1:21" ht="14.25" customHeight="1">
      <c r="A178" s="80">
        <v>270</v>
      </c>
      <c r="B178" s="89">
        <f t="shared" si="90"/>
        <v>486</v>
      </c>
      <c r="C178" s="132">
        <f t="shared" si="91"/>
        <v>30</v>
      </c>
      <c r="D178" s="91">
        <v>296.5</v>
      </c>
      <c r="E178" s="89">
        <f t="shared" si="92"/>
        <v>390</v>
      </c>
      <c r="F178" s="132">
        <f t="shared" si="84"/>
        <v>56.5</v>
      </c>
      <c r="G178" s="91">
        <v>323</v>
      </c>
      <c r="H178" s="89">
        <f t="shared" si="93"/>
        <v>303</v>
      </c>
      <c r="I178" s="133">
        <f t="shared" si="85"/>
        <v>23</v>
      </c>
      <c r="J178" s="91">
        <v>349.5</v>
      </c>
      <c r="K178" s="89">
        <f t="shared" si="94"/>
        <v>226</v>
      </c>
      <c r="L178" s="133">
        <f t="shared" si="86"/>
        <v>49.5</v>
      </c>
      <c r="M178" s="91">
        <v>376</v>
      </c>
      <c r="N178" s="89">
        <f t="shared" si="95"/>
        <v>160</v>
      </c>
      <c r="O178" s="134">
        <f t="shared" si="87"/>
        <v>16</v>
      </c>
      <c r="P178" s="91">
        <v>404.6</v>
      </c>
      <c r="Q178" s="89">
        <f t="shared" si="96"/>
        <v>100</v>
      </c>
      <c r="R178" s="134">
        <f t="shared" si="88"/>
        <v>44.60000000000002</v>
      </c>
      <c r="S178" s="91">
        <v>448.5</v>
      </c>
      <c r="T178" s="89">
        <f t="shared" si="97"/>
        <v>34</v>
      </c>
      <c r="U178" s="135">
        <f t="shared" si="89"/>
        <v>28.5</v>
      </c>
    </row>
    <row r="179" spans="1:21" ht="14.25" customHeight="1">
      <c r="A179" s="80">
        <v>270.5</v>
      </c>
      <c r="B179" s="89">
        <f t="shared" si="90"/>
        <v>485</v>
      </c>
      <c r="C179" s="132">
        <f t="shared" si="91"/>
        <v>30.5</v>
      </c>
      <c r="D179" s="91">
        <v>297</v>
      </c>
      <c r="E179" s="89">
        <f t="shared" si="92"/>
        <v>388</v>
      </c>
      <c r="F179" s="132">
        <f t="shared" si="84"/>
        <v>57</v>
      </c>
      <c r="G179" s="91">
        <v>323.5</v>
      </c>
      <c r="H179" s="89">
        <f t="shared" si="93"/>
        <v>301</v>
      </c>
      <c r="I179" s="133">
        <f t="shared" si="85"/>
        <v>23.5</v>
      </c>
      <c r="J179" s="91">
        <v>350</v>
      </c>
      <c r="K179" s="89">
        <f t="shared" si="94"/>
        <v>225</v>
      </c>
      <c r="L179" s="133">
        <f t="shared" si="86"/>
        <v>50</v>
      </c>
      <c r="M179" s="91">
        <v>376.5</v>
      </c>
      <c r="N179" s="89">
        <f t="shared" si="95"/>
        <v>159</v>
      </c>
      <c r="O179" s="134">
        <f t="shared" si="87"/>
        <v>16.5</v>
      </c>
      <c r="P179" s="91">
        <v>405.4</v>
      </c>
      <c r="Q179" s="89">
        <f t="shared" si="96"/>
        <v>99</v>
      </c>
      <c r="R179" s="134">
        <f t="shared" si="88"/>
        <v>45.39999999999998</v>
      </c>
      <c r="S179" s="91">
        <v>449.5</v>
      </c>
      <c r="T179" s="89">
        <f t="shared" si="97"/>
        <v>33</v>
      </c>
      <c r="U179" s="135">
        <f t="shared" si="89"/>
        <v>29.5</v>
      </c>
    </row>
    <row r="180" spans="1:21" ht="14.25" customHeight="1">
      <c r="A180" s="80">
        <v>271</v>
      </c>
      <c r="B180" s="89">
        <f t="shared" si="90"/>
        <v>483</v>
      </c>
      <c r="C180" s="132">
        <f t="shared" si="91"/>
        <v>31</v>
      </c>
      <c r="D180" s="91">
        <v>297.5</v>
      </c>
      <c r="E180" s="89">
        <f t="shared" si="92"/>
        <v>386</v>
      </c>
      <c r="F180" s="132">
        <f t="shared" si="84"/>
        <v>57.5</v>
      </c>
      <c r="G180" s="91">
        <v>324</v>
      </c>
      <c r="H180" s="89">
        <f t="shared" si="93"/>
        <v>300</v>
      </c>
      <c r="I180" s="133">
        <f t="shared" si="85"/>
        <v>24</v>
      </c>
      <c r="J180" s="91">
        <v>350.5</v>
      </c>
      <c r="K180" s="89">
        <f t="shared" si="94"/>
        <v>224</v>
      </c>
      <c r="L180" s="133">
        <f t="shared" si="86"/>
        <v>50.5</v>
      </c>
      <c r="M180" s="91">
        <v>377</v>
      </c>
      <c r="N180" s="89">
        <f t="shared" si="95"/>
        <v>158</v>
      </c>
      <c r="O180" s="134">
        <f t="shared" si="87"/>
        <v>17</v>
      </c>
      <c r="P180" s="91">
        <v>406.2</v>
      </c>
      <c r="Q180" s="89">
        <f t="shared" si="96"/>
        <v>98</v>
      </c>
      <c r="R180" s="134">
        <f t="shared" si="88"/>
        <v>46.19999999999999</v>
      </c>
      <c r="S180" s="91">
        <v>450.5</v>
      </c>
      <c r="T180" s="89">
        <f t="shared" si="97"/>
        <v>32</v>
      </c>
      <c r="U180" s="135">
        <f t="shared" si="89"/>
        <v>30.5</v>
      </c>
    </row>
    <row r="181" spans="1:21" ht="14.25" customHeight="1">
      <c r="A181" s="80">
        <v>271.5</v>
      </c>
      <c r="B181" s="89">
        <f t="shared" si="90"/>
        <v>481</v>
      </c>
      <c r="C181" s="132">
        <f t="shared" si="91"/>
        <v>31.5</v>
      </c>
      <c r="D181" s="91">
        <v>298</v>
      </c>
      <c r="E181" s="89">
        <f t="shared" si="92"/>
        <v>385</v>
      </c>
      <c r="F181" s="132">
        <f t="shared" si="84"/>
        <v>58</v>
      </c>
      <c r="G181" s="91">
        <v>324.5</v>
      </c>
      <c r="H181" s="89">
        <f t="shared" si="93"/>
        <v>298</v>
      </c>
      <c r="I181" s="133">
        <f t="shared" si="85"/>
        <v>24.5</v>
      </c>
      <c r="J181" s="91">
        <v>351</v>
      </c>
      <c r="K181" s="89">
        <f t="shared" si="94"/>
        <v>222</v>
      </c>
      <c r="L181" s="133">
        <f t="shared" si="86"/>
        <v>51</v>
      </c>
      <c r="M181" s="91">
        <v>377.5</v>
      </c>
      <c r="N181" s="89">
        <f t="shared" si="95"/>
        <v>157</v>
      </c>
      <c r="O181" s="134">
        <f t="shared" si="87"/>
        <v>17.5</v>
      </c>
      <c r="P181" s="91">
        <v>407</v>
      </c>
      <c r="Q181" s="89">
        <f t="shared" si="96"/>
        <v>96</v>
      </c>
      <c r="R181" s="134">
        <f t="shared" si="88"/>
        <v>47</v>
      </c>
      <c r="S181" s="91">
        <v>451.5</v>
      </c>
      <c r="T181" s="89">
        <f t="shared" si="97"/>
        <v>31</v>
      </c>
      <c r="U181" s="135">
        <f t="shared" si="89"/>
        <v>31.5</v>
      </c>
    </row>
    <row r="182" spans="1:21" ht="14.25" customHeight="1">
      <c r="A182" s="80">
        <v>272</v>
      </c>
      <c r="B182" s="89">
        <f t="shared" si="90"/>
        <v>479</v>
      </c>
      <c r="C182" s="132">
        <f t="shared" si="91"/>
        <v>32</v>
      </c>
      <c r="D182" s="91">
        <v>298.5</v>
      </c>
      <c r="E182" s="89">
        <f t="shared" si="92"/>
        <v>383</v>
      </c>
      <c r="F182" s="132">
        <f t="shared" si="84"/>
        <v>58.5</v>
      </c>
      <c r="G182" s="91">
        <v>325</v>
      </c>
      <c r="H182" s="89">
        <f t="shared" si="93"/>
        <v>297</v>
      </c>
      <c r="I182" s="133">
        <f t="shared" si="85"/>
        <v>25</v>
      </c>
      <c r="J182" s="91">
        <v>351.5</v>
      </c>
      <c r="K182" s="89">
        <f t="shared" si="94"/>
        <v>221</v>
      </c>
      <c r="L182" s="133">
        <f t="shared" si="86"/>
        <v>51.5</v>
      </c>
      <c r="M182" s="91">
        <v>378</v>
      </c>
      <c r="N182" s="89">
        <f t="shared" si="95"/>
        <v>155</v>
      </c>
      <c r="O182" s="134">
        <f t="shared" si="87"/>
        <v>18</v>
      </c>
      <c r="P182" s="91">
        <v>407.8</v>
      </c>
      <c r="Q182" s="89">
        <f t="shared" si="96"/>
        <v>95</v>
      </c>
      <c r="R182" s="134">
        <f t="shared" si="88"/>
        <v>47.80000000000001</v>
      </c>
      <c r="S182" s="91">
        <v>452.5</v>
      </c>
      <c r="T182" s="89">
        <f t="shared" si="97"/>
        <v>30</v>
      </c>
      <c r="U182" s="135">
        <f t="shared" si="89"/>
        <v>32.5</v>
      </c>
    </row>
    <row r="183" spans="1:21" ht="14.25" customHeight="1">
      <c r="A183" s="80">
        <v>272.5</v>
      </c>
      <c r="B183" s="89">
        <f t="shared" si="90"/>
        <v>477</v>
      </c>
      <c r="C183" s="132">
        <f t="shared" si="91"/>
        <v>32.5</v>
      </c>
      <c r="D183" s="91">
        <v>299</v>
      </c>
      <c r="E183" s="89">
        <f t="shared" si="92"/>
        <v>381</v>
      </c>
      <c r="F183" s="132">
        <f t="shared" si="84"/>
        <v>59</v>
      </c>
      <c r="G183" s="91">
        <v>325.5</v>
      </c>
      <c r="H183" s="89">
        <f t="shared" si="93"/>
        <v>295</v>
      </c>
      <c r="I183" s="133">
        <f t="shared" si="85"/>
        <v>25.5</v>
      </c>
      <c r="J183" s="91">
        <v>352</v>
      </c>
      <c r="K183" s="89">
        <f t="shared" si="94"/>
        <v>220</v>
      </c>
      <c r="L183" s="133">
        <f t="shared" si="86"/>
        <v>52</v>
      </c>
      <c r="M183" s="91">
        <v>378.5</v>
      </c>
      <c r="N183" s="89">
        <f t="shared" si="95"/>
        <v>154</v>
      </c>
      <c r="O183" s="134">
        <f t="shared" si="87"/>
        <v>18.5</v>
      </c>
      <c r="P183" s="91">
        <v>408.6</v>
      </c>
      <c r="Q183" s="89">
        <f t="shared" si="96"/>
        <v>93</v>
      </c>
      <c r="R183" s="134">
        <f t="shared" si="88"/>
        <v>48.60000000000002</v>
      </c>
      <c r="S183" s="91">
        <v>453.5</v>
      </c>
      <c r="T183" s="89">
        <f t="shared" si="97"/>
        <v>29</v>
      </c>
      <c r="U183" s="135">
        <f t="shared" si="89"/>
        <v>33.5</v>
      </c>
    </row>
    <row r="184" spans="1:21" ht="14.25" customHeight="1">
      <c r="A184" s="80">
        <v>273</v>
      </c>
      <c r="B184" s="89">
        <f t="shared" si="90"/>
        <v>475</v>
      </c>
      <c r="C184" s="132">
        <f t="shared" si="91"/>
        <v>33</v>
      </c>
      <c r="D184" s="91">
        <v>299.5</v>
      </c>
      <c r="E184" s="89">
        <f t="shared" si="92"/>
        <v>379</v>
      </c>
      <c r="F184" s="132">
        <f t="shared" si="84"/>
        <v>59.5</v>
      </c>
      <c r="G184" s="91">
        <v>326</v>
      </c>
      <c r="H184" s="89">
        <f t="shared" si="93"/>
        <v>294</v>
      </c>
      <c r="I184" s="133">
        <f t="shared" si="85"/>
        <v>26</v>
      </c>
      <c r="J184" s="91">
        <v>352.5</v>
      </c>
      <c r="K184" s="89">
        <f t="shared" si="94"/>
        <v>218</v>
      </c>
      <c r="L184" s="133">
        <f t="shared" si="86"/>
        <v>52.5</v>
      </c>
      <c r="M184" s="91">
        <v>379</v>
      </c>
      <c r="N184" s="89">
        <f t="shared" si="95"/>
        <v>153</v>
      </c>
      <c r="O184" s="134">
        <f t="shared" si="87"/>
        <v>19</v>
      </c>
      <c r="P184" s="91">
        <v>409.4</v>
      </c>
      <c r="Q184" s="89">
        <f t="shared" si="96"/>
        <v>92</v>
      </c>
      <c r="R184" s="134">
        <f t="shared" si="88"/>
        <v>49.39999999999998</v>
      </c>
      <c r="S184" s="91">
        <v>454.5</v>
      </c>
      <c r="T184" s="89">
        <f t="shared" si="97"/>
        <v>28</v>
      </c>
      <c r="U184" s="135">
        <f t="shared" si="89"/>
        <v>34.5</v>
      </c>
    </row>
    <row r="185" spans="1:21" ht="14.25" customHeight="1">
      <c r="A185" s="80">
        <v>273.5</v>
      </c>
      <c r="B185" s="89">
        <f t="shared" si="90"/>
        <v>473</v>
      </c>
      <c r="C185" s="132">
        <f t="shared" si="91"/>
        <v>33.5</v>
      </c>
      <c r="D185" s="91">
        <v>300</v>
      </c>
      <c r="E185" s="89">
        <f t="shared" si="92"/>
        <v>378</v>
      </c>
      <c r="F185" s="133">
        <f>SUM(D185)-300</f>
        <v>0</v>
      </c>
      <c r="G185" s="91">
        <v>326.5</v>
      </c>
      <c r="H185" s="89">
        <f t="shared" si="93"/>
        <v>292</v>
      </c>
      <c r="I185" s="133">
        <f t="shared" si="85"/>
        <v>26.5</v>
      </c>
      <c r="J185" s="91">
        <v>353</v>
      </c>
      <c r="K185" s="89">
        <f t="shared" si="94"/>
        <v>217</v>
      </c>
      <c r="L185" s="133">
        <f t="shared" si="86"/>
        <v>53</v>
      </c>
      <c r="M185" s="91">
        <v>379.5</v>
      </c>
      <c r="N185" s="89">
        <f t="shared" si="95"/>
        <v>152</v>
      </c>
      <c r="O185" s="134">
        <f t="shared" si="87"/>
        <v>19.5</v>
      </c>
      <c r="P185" s="91">
        <v>410.2</v>
      </c>
      <c r="Q185" s="89">
        <f t="shared" si="96"/>
        <v>90</v>
      </c>
      <c r="R185" s="134">
        <f t="shared" si="88"/>
        <v>50.19999999999999</v>
      </c>
      <c r="S185" s="91">
        <v>455.5</v>
      </c>
      <c r="T185" s="89">
        <f t="shared" si="97"/>
        <v>27</v>
      </c>
      <c r="U185" s="135">
        <f t="shared" si="89"/>
        <v>35.5</v>
      </c>
    </row>
    <row r="186" spans="1:21" ht="14.25" customHeight="1">
      <c r="A186" s="80">
        <v>274</v>
      </c>
      <c r="B186" s="89">
        <f t="shared" si="90"/>
        <v>471</v>
      </c>
      <c r="C186" s="132">
        <f t="shared" si="91"/>
        <v>34</v>
      </c>
      <c r="D186" s="91">
        <v>300.5</v>
      </c>
      <c r="E186" s="89">
        <f t="shared" si="92"/>
        <v>376</v>
      </c>
      <c r="F186" s="133">
        <f aca="true" t="shared" si="98" ref="F186:F223">SUM(D186)-300</f>
        <v>0.5</v>
      </c>
      <c r="G186" s="91">
        <v>327</v>
      </c>
      <c r="H186" s="89">
        <f t="shared" si="93"/>
        <v>291</v>
      </c>
      <c r="I186" s="133">
        <f t="shared" si="85"/>
        <v>27</v>
      </c>
      <c r="J186" s="91">
        <v>353.5</v>
      </c>
      <c r="K186" s="89">
        <f t="shared" si="94"/>
        <v>216</v>
      </c>
      <c r="L186" s="133">
        <f t="shared" si="86"/>
        <v>53.5</v>
      </c>
      <c r="M186" s="91">
        <v>380</v>
      </c>
      <c r="N186" s="89">
        <f t="shared" si="95"/>
        <v>151</v>
      </c>
      <c r="O186" s="134">
        <f t="shared" si="87"/>
        <v>20</v>
      </c>
      <c r="P186" s="91">
        <v>411</v>
      </c>
      <c r="Q186" s="89">
        <f t="shared" si="96"/>
        <v>89</v>
      </c>
      <c r="R186" s="134">
        <f t="shared" si="88"/>
        <v>51</v>
      </c>
      <c r="S186" s="91">
        <v>456.5</v>
      </c>
      <c r="T186" s="89">
        <f t="shared" si="97"/>
        <v>26</v>
      </c>
      <c r="U186" s="135">
        <f t="shared" si="89"/>
        <v>36.5</v>
      </c>
    </row>
    <row r="187" spans="1:21" ht="14.25" customHeight="1">
      <c r="A187" s="80">
        <v>274.5</v>
      </c>
      <c r="B187" s="89">
        <f t="shared" si="90"/>
        <v>469</v>
      </c>
      <c r="C187" s="132">
        <f t="shared" si="91"/>
        <v>34.5</v>
      </c>
      <c r="D187" s="91">
        <v>301</v>
      </c>
      <c r="E187" s="89">
        <f t="shared" si="92"/>
        <v>374</v>
      </c>
      <c r="F187" s="133">
        <f t="shared" si="98"/>
        <v>1</v>
      </c>
      <c r="G187" s="91">
        <v>327.5</v>
      </c>
      <c r="H187" s="89">
        <f t="shared" si="93"/>
        <v>289</v>
      </c>
      <c r="I187" s="133">
        <f t="shared" si="85"/>
        <v>27.5</v>
      </c>
      <c r="J187" s="91">
        <v>354</v>
      </c>
      <c r="K187" s="89">
        <f t="shared" si="94"/>
        <v>214</v>
      </c>
      <c r="L187" s="133">
        <f t="shared" si="86"/>
        <v>54</v>
      </c>
      <c r="M187" s="91">
        <v>380.5</v>
      </c>
      <c r="N187" s="89">
        <f t="shared" si="95"/>
        <v>150</v>
      </c>
      <c r="O187" s="134">
        <f t="shared" si="87"/>
        <v>20.5</v>
      </c>
      <c r="P187" s="91">
        <v>411.8</v>
      </c>
      <c r="Q187" s="89">
        <f t="shared" si="96"/>
        <v>87</v>
      </c>
      <c r="R187" s="134">
        <f t="shared" si="88"/>
        <v>51.80000000000001</v>
      </c>
      <c r="S187" s="91">
        <v>457.5</v>
      </c>
      <c r="T187" s="89">
        <f t="shared" si="97"/>
        <v>25</v>
      </c>
      <c r="U187" s="135">
        <f t="shared" si="89"/>
        <v>37.5</v>
      </c>
    </row>
    <row r="188" spans="1:21" ht="14.25" customHeight="1">
      <c r="A188" s="80">
        <v>275</v>
      </c>
      <c r="B188" s="89">
        <f t="shared" si="90"/>
        <v>467</v>
      </c>
      <c r="C188" s="132">
        <f t="shared" si="91"/>
        <v>35</v>
      </c>
      <c r="D188" s="91">
        <v>301.5</v>
      </c>
      <c r="E188" s="89">
        <f t="shared" si="92"/>
        <v>373</v>
      </c>
      <c r="F188" s="133">
        <f t="shared" si="98"/>
        <v>1.5</v>
      </c>
      <c r="G188" s="91">
        <v>328</v>
      </c>
      <c r="H188" s="89">
        <f t="shared" si="93"/>
        <v>288</v>
      </c>
      <c r="I188" s="133">
        <f t="shared" si="85"/>
        <v>28</v>
      </c>
      <c r="J188" s="91">
        <v>354.5</v>
      </c>
      <c r="K188" s="89">
        <f t="shared" si="94"/>
        <v>213</v>
      </c>
      <c r="L188" s="133">
        <f t="shared" si="86"/>
        <v>54.5</v>
      </c>
      <c r="M188" s="91">
        <v>381</v>
      </c>
      <c r="N188" s="89">
        <f t="shared" si="95"/>
        <v>149</v>
      </c>
      <c r="O188" s="134">
        <f t="shared" si="87"/>
        <v>21</v>
      </c>
      <c r="P188" s="91">
        <v>412.6</v>
      </c>
      <c r="Q188" s="89">
        <f t="shared" si="96"/>
        <v>86</v>
      </c>
      <c r="R188" s="134">
        <f t="shared" si="88"/>
        <v>52.60000000000002</v>
      </c>
      <c r="S188" s="91">
        <v>458.5</v>
      </c>
      <c r="T188" s="89">
        <f t="shared" si="97"/>
        <v>24</v>
      </c>
      <c r="U188" s="135">
        <f t="shared" si="89"/>
        <v>38.5</v>
      </c>
    </row>
    <row r="189" spans="1:21" ht="14.25" customHeight="1">
      <c r="A189" s="80">
        <v>275.5</v>
      </c>
      <c r="B189" s="89">
        <f t="shared" si="90"/>
        <v>466</v>
      </c>
      <c r="C189" s="132">
        <f t="shared" si="91"/>
        <v>35.5</v>
      </c>
      <c r="D189" s="91">
        <v>302</v>
      </c>
      <c r="E189" s="89">
        <f t="shared" si="92"/>
        <v>371</v>
      </c>
      <c r="F189" s="133">
        <f t="shared" si="98"/>
        <v>2</v>
      </c>
      <c r="G189" s="91">
        <v>328.5</v>
      </c>
      <c r="H189" s="89">
        <f t="shared" si="93"/>
        <v>286</v>
      </c>
      <c r="I189" s="133">
        <f t="shared" si="85"/>
        <v>28.5</v>
      </c>
      <c r="J189" s="91">
        <v>355</v>
      </c>
      <c r="K189" s="89">
        <f t="shared" si="94"/>
        <v>212</v>
      </c>
      <c r="L189" s="133">
        <f t="shared" si="86"/>
        <v>55</v>
      </c>
      <c r="M189" s="91">
        <v>381.5</v>
      </c>
      <c r="N189" s="89">
        <f t="shared" si="95"/>
        <v>148</v>
      </c>
      <c r="O189" s="134">
        <f t="shared" si="87"/>
        <v>21.5</v>
      </c>
      <c r="P189" s="91">
        <v>413.4</v>
      </c>
      <c r="Q189" s="89">
        <f t="shared" si="96"/>
        <v>85</v>
      </c>
      <c r="R189" s="134">
        <f t="shared" si="88"/>
        <v>53.39999999999998</v>
      </c>
      <c r="S189" s="91">
        <v>459.5</v>
      </c>
      <c r="T189" s="89">
        <f t="shared" si="97"/>
        <v>23</v>
      </c>
      <c r="U189" s="135">
        <f t="shared" si="89"/>
        <v>39.5</v>
      </c>
    </row>
    <row r="190" spans="1:21" ht="14.25" customHeight="1">
      <c r="A190" s="80">
        <v>276</v>
      </c>
      <c r="B190" s="89">
        <f t="shared" si="90"/>
        <v>464</v>
      </c>
      <c r="C190" s="132">
        <f t="shared" si="91"/>
        <v>36</v>
      </c>
      <c r="D190" s="91">
        <v>302.5</v>
      </c>
      <c r="E190" s="89">
        <f t="shared" si="92"/>
        <v>369</v>
      </c>
      <c r="F190" s="133">
        <f t="shared" si="98"/>
        <v>2.5</v>
      </c>
      <c r="G190" s="91">
        <v>329</v>
      </c>
      <c r="H190" s="89">
        <f t="shared" si="93"/>
        <v>285</v>
      </c>
      <c r="I190" s="133">
        <f t="shared" si="85"/>
        <v>29</v>
      </c>
      <c r="J190" s="91">
        <v>355.5</v>
      </c>
      <c r="K190" s="89">
        <f t="shared" si="94"/>
        <v>210</v>
      </c>
      <c r="L190" s="133">
        <f t="shared" si="86"/>
        <v>55.5</v>
      </c>
      <c r="M190" s="91">
        <v>382</v>
      </c>
      <c r="N190" s="89">
        <f t="shared" si="95"/>
        <v>147</v>
      </c>
      <c r="O190" s="134">
        <f t="shared" si="87"/>
        <v>22</v>
      </c>
      <c r="P190" s="91">
        <v>414.2</v>
      </c>
      <c r="Q190" s="89">
        <f t="shared" si="96"/>
        <v>83</v>
      </c>
      <c r="R190" s="134">
        <f t="shared" si="88"/>
        <v>54.19999999999999</v>
      </c>
      <c r="S190" s="91">
        <v>460.5</v>
      </c>
      <c r="T190" s="89">
        <f t="shared" si="97"/>
        <v>22</v>
      </c>
      <c r="U190" s="135">
        <f t="shared" si="89"/>
        <v>40.5</v>
      </c>
    </row>
    <row r="191" spans="1:21" ht="14.25" customHeight="1">
      <c r="A191" s="80">
        <v>276.5</v>
      </c>
      <c r="B191" s="89">
        <f t="shared" si="90"/>
        <v>462</v>
      </c>
      <c r="C191" s="132">
        <f t="shared" si="91"/>
        <v>36.5</v>
      </c>
      <c r="D191" s="91">
        <v>303</v>
      </c>
      <c r="E191" s="89">
        <f t="shared" si="92"/>
        <v>368</v>
      </c>
      <c r="F191" s="133">
        <f t="shared" si="98"/>
        <v>3</v>
      </c>
      <c r="G191" s="91">
        <v>329.5</v>
      </c>
      <c r="H191" s="89">
        <f t="shared" si="93"/>
        <v>283</v>
      </c>
      <c r="I191" s="133">
        <f t="shared" si="85"/>
        <v>29.5</v>
      </c>
      <c r="J191" s="91">
        <v>356</v>
      </c>
      <c r="K191" s="89">
        <f t="shared" si="94"/>
        <v>209</v>
      </c>
      <c r="L191" s="133">
        <f t="shared" si="86"/>
        <v>56</v>
      </c>
      <c r="M191" s="91">
        <v>382.5</v>
      </c>
      <c r="N191" s="89">
        <f t="shared" si="95"/>
        <v>145</v>
      </c>
      <c r="O191" s="134">
        <f t="shared" si="87"/>
        <v>22.5</v>
      </c>
      <c r="P191" s="91">
        <v>415</v>
      </c>
      <c r="Q191" s="89">
        <f t="shared" si="96"/>
        <v>82</v>
      </c>
      <c r="R191" s="134">
        <f t="shared" si="88"/>
        <v>55</v>
      </c>
      <c r="S191" s="91"/>
      <c r="T191" s="89"/>
      <c r="U191" s="135"/>
    </row>
    <row r="192" spans="1:21" ht="14.25" customHeight="1">
      <c r="A192" s="80">
        <v>277</v>
      </c>
      <c r="B192" s="89">
        <f t="shared" si="90"/>
        <v>460</v>
      </c>
      <c r="C192" s="132">
        <f t="shared" si="91"/>
        <v>37</v>
      </c>
      <c r="D192" s="91">
        <v>303.5</v>
      </c>
      <c r="E192" s="89">
        <f t="shared" si="92"/>
        <v>366</v>
      </c>
      <c r="F192" s="133">
        <f t="shared" si="98"/>
        <v>3.5</v>
      </c>
      <c r="G192" s="91">
        <v>330</v>
      </c>
      <c r="H192" s="89">
        <f t="shared" si="93"/>
        <v>282</v>
      </c>
      <c r="I192" s="133">
        <f t="shared" si="85"/>
        <v>30</v>
      </c>
      <c r="J192" s="91">
        <v>356.5</v>
      </c>
      <c r="K192" s="89">
        <f t="shared" si="94"/>
        <v>208</v>
      </c>
      <c r="L192" s="133">
        <f t="shared" si="86"/>
        <v>56.5</v>
      </c>
      <c r="M192" s="91">
        <v>383</v>
      </c>
      <c r="N192" s="89">
        <f t="shared" si="95"/>
        <v>144</v>
      </c>
      <c r="O192" s="134">
        <f t="shared" si="87"/>
        <v>23</v>
      </c>
      <c r="P192" s="91">
        <v>415.8</v>
      </c>
      <c r="Q192" s="89">
        <f t="shared" si="96"/>
        <v>81</v>
      </c>
      <c r="R192" s="134">
        <f t="shared" si="88"/>
        <v>55.80000000000001</v>
      </c>
      <c r="S192" s="91"/>
      <c r="T192" s="89"/>
      <c r="U192" s="135"/>
    </row>
    <row r="193" spans="1:21" ht="14.25" customHeight="1">
      <c r="A193" s="80">
        <v>277.5</v>
      </c>
      <c r="B193" s="89">
        <f t="shared" si="90"/>
        <v>458</v>
      </c>
      <c r="C193" s="132">
        <f t="shared" si="91"/>
        <v>37.5</v>
      </c>
      <c r="D193" s="91">
        <v>304</v>
      </c>
      <c r="E193" s="89">
        <f t="shared" si="92"/>
        <v>364</v>
      </c>
      <c r="F193" s="133">
        <f t="shared" si="98"/>
        <v>4</v>
      </c>
      <c r="G193" s="91">
        <v>330.5</v>
      </c>
      <c r="H193" s="89">
        <f t="shared" si="93"/>
        <v>280</v>
      </c>
      <c r="I193" s="133">
        <f t="shared" si="85"/>
        <v>30.5</v>
      </c>
      <c r="J193" s="91">
        <v>357</v>
      </c>
      <c r="K193" s="89">
        <f t="shared" si="94"/>
        <v>207</v>
      </c>
      <c r="L193" s="133">
        <f t="shared" si="86"/>
        <v>57</v>
      </c>
      <c r="M193" s="91">
        <v>383.5</v>
      </c>
      <c r="N193" s="89">
        <f t="shared" si="95"/>
        <v>143</v>
      </c>
      <c r="O193" s="134">
        <f t="shared" si="87"/>
        <v>23.5</v>
      </c>
      <c r="P193" s="91">
        <v>416.6</v>
      </c>
      <c r="Q193" s="89">
        <f t="shared" si="96"/>
        <v>79</v>
      </c>
      <c r="R193" s="134">
        <f t="shared" si="88"/>
        <v>56.60000000000002</v>
      </c>
      <c r="S193" s="91"/>
      <c r="T193" s="89"/>
      <c r="U193" s="135"/>
    </row>
    <row r="194" spans="1:21" ht="14.25" customHeight="1">
      <c r="A194" s="80">
        <v>278</v>
      </c>
      <c r="B194" s="89">
        <f t="shared" si="90"/>
        <v>456</v>
      </c>
      <c r="C194" s="132">
        <f t="shared" si="91"/>
        <v>38</v>
      </c>
      <c r="D194" s="91">
        <v>304.5</v>
      </c>
      <c r="E194" s="89">
        <f t="shared" si="92"/>
        <v>363</v>
      </c>
      <c r="F194" s="133">
        <f t="shared" si="98"/>
        <v>4.5</v>
      </c>
      <c r="G194" s="91">
        <v>331</v>
      </c>
      <c r="H194" s="89">
        <f t="shared" si="93"/>
        <v>279</v>
      </c>
      <c r="I194" s="133">
        <f t="shared" si="85"/>
        <v>31</v>
      </c>
      <c r="J194" s="91">
        <v>357.5</v>
      </c>
      <c r="K194" s="89">
        <f t="shared" si="94"/>
        <v>205</v>
      </c>
      <c r="L194" s="133">
        <f t="shared" si="86"/>
        <v>57.5</v>
      </c>
      <c r="M194" s="91">
        <v>384</v>
      </c>
      <c r="N194" s="89">
        <f t="shared" si="95"/>
        <v>142</v>
      </c>
      <c r="O194" s="134">
        <f t="shared" si="87"/>
        <v>24</v>
      </c>
      <c r="P194" s="91">
        <v>417.4</v>
      </c>
      <c r="Q194" s="89">
        <f t="shared" si="96"/>
        <v>78</v>
      </c>
      <c r="R194" s="134">
        <f t="shared" si="88"/>
        <v>57.39999999999998</v>
      </c>
      <c r="S194" s="91"/>
      <c r="T194" s="89"/>
      <c r="U194" s="135"/>
    </row>
    <row r="195" spans="1:21" ht="14.25" customHeight="1">
      <c r="A195" s="80">
        <v>278.5</v>
      </c>
      <c r="B195" s="89">
        <f t="shared" si="90"/>
        <v>454</v>
      </c>
      <c r="C195" s="132">
        <f t="shared" si="91"/>
        <v>38.5</v>
      </c>
      <c r="D195" s="91">
        <v>305</v>
      </c>
      <c r="E195" s="89">
        <f t="shared" si="92"/>
        <v>361</v>
      </c>
      <c r="F195" s="133">
        <f t="shared" si="98"/>
        <v>5</v>
      </c>
      <c r="G195" s="91">
        <v>331.5</v>
      </c>
      <c r="H195" s="89">
        <f t="shared" si="93"/>
        <v>277</v>
      </c>
      <c r="I195" s="133">
        <f t="shared" si="85"/>
        <v>31.5</v>
      </c>
      <c r="J195" s="91">
        <v>358</v>
      </c>
      <c r="K195" s="89">
        <f t="shared" si="94"/>
        <v>204</v>
      </c>
      <c r="L195" s="133">
        <f t="shared" si="86"/>
        <v>58</v>
      </c>
      <c r="M195" s="91">
        <v>384.5</v>
      </c>
      <c r="N195" s="89">
        <f t="shared" si="95"/>
        <v>141</v>
      </c>
      <c r="O195" s="134">
        <f t="shared" si="87"/>
        <v>24.5</v>
      </c>
      <c r="P195" s="91">
        <v>418.2</v>
      </c>
      <c r="Q195" s="89">
        <f t="shared" si="96"/>
        <v>77</v>
      </c>
      <c r="R195" s="134">
        <f t="shared" si="88"/>
        <v>58.19999999999999</v>
      </c>
      <c r="S195" s="91"/>
      <c r="T195" s="89"/>
      <c r="U195" s="135"/>
    </row>
    <row r="196" spans="1:21" ht="14.25" customHeight="1">
      <c r="A196" s="80">
        <v>279</v>
      </c>
      <c r="B196" s="89">
        <f t="shared" si="90"/>
        <v>453</v>
      </c>
      <c r="C196" s="132">
        <f t="shared" si="91"/>
        <v>39</v>
      </c>
      <c r="D196" s="91">
        <v>305.5</v>
      </c>
      <c r="E196" s="89">
        <f t="shared" si="92"/>
        <v>359</v>
      </c>
      <c r="F196" s="133">
        <f t="shared" si="98"/>
        <v>5.5</v>
      </c>
      <c r="G196" s="91">
        <v>332</v>
      </c>
      <c r="H196" s="89">
        <f t="shared" si="93"/>
        <v>276</v>
      </c>
      <c r="I196" s="133">
        <f t="shared" si="85"/>
        <v>32</v>
      </c>
      <c r="J196" s="91">
        <v>358.5</v>
      </c>
      <c r="K196" s="89">
        <f t="shared" si="94"/>
        <v>203</v>
      </c>
      <c r="L196" s="133">
        <f t="shared" si="86"/>
        <v>58.5</v>
      </c>
      <c r="M196" s="91">
        <v>385</v>
      </c>
      <c r="N196" s="89">
        <f t="shared" si="95"/>
        <v>140</v>
      </c>
      <c r="O196" s="134">
        <f t="shared" si="87"/>
        <v>25</v>
      </c>
      <c r="P196" s="91">
        <v>419</v>
      </c>
      <c r="Q196" s="89">
        <f t="shared" si="96"/>
        <v>75</v>
      </c>
      <c r="R196" s="134">
        <f t="shared" si="88"/>
        <v>59</v>
      </c>
      <c r="S196" s="91"/>
      <c r="T196" s="89"/>
      <c r="U196" s="135"/>
    </row>
    <row r="197" spans="1:21" ht="14.25" customHeight="1">
      <c r="A197" s="80">
        <v>279.5</v>
      </c>
      <c r="B197" s="89">
        <f t="shared" si="90"/>
        <v>451</v>
      </c>
      <c r="C197" s="132">
        <f t="shared" si="91"/>
        <v>39.5</v>
      </c>
      <c r="D197" s="91">
        <v>306</v>
      </c>
      <c r="E197" s="89">
        <f t="shared" si="92"/>
        <v>358</v>
      </c>
      <c r="F197" s="133">
        <f t="shared" si="98"/>
        <v>6</v>
      </c>
      <c r="G197" s="91">
        <v>332.5</v>
      </c>
      <c r="H197" s="89">
        <f t="shared" si="93"/>
        <v>274</v>
      </c>
      <c r="I197" s="133">
        <f t="shared" si="85"/>
        <v>32.5</v>
      </c>
      <c r="J197" s="91">
        <v>359</v>
      </c>
      <c r="K197" s="89">
        <f t="shared" si="94"/>
        <v>201</v>
      </c>
      <c r="L197" s="133">
        <f t="shared" si="86"/>
        <v>59</v>
      </c>
      <c r="M197" s="91">
        <v>385.5</v>
      </c>
      <c r="N197" s="89">
        <f t="shared" si="95"/>
        <v>139</v>
      </c>
      <c r="O197" s="134">
        <f t="shared" si="87"/>
        <v>25.5</v>
      </c>
      <c r="P197" s="91">
        <v>419.8</v>
      </c>
      <c r="Q197" s="89">
        <f t="shared" si="96"/>
        <v>74</v>
      </c>
      <c r="R197" s="134">
        <f t="shared" si="88"/>
        <v>59.80000000000001</v>
      </c>
      <c r="S197" s="91"/>
      <c r="T197" s="89"/>
      <c r="U197" s="135"/>
    </row>
    <row r="198" spans="1:21" ht="14.25" customHeight="1">
      <c r="A198" s="80">
        <v>280</v>
      </c>
      <c r="B198" s="89">
        <f t="shared" si="90"/>
        <v>449</v>
      </c>
      <c r="C198" s="132">
        <f t="shared" si="91"/>
        <v>40</v>
      </c>
      <c r="D198" s="91">
        <v>306.5</v>
      </c>
      <c r="E198" s="89">
        <f t="shared" si="92"/>
        <v>356</v>
      </c>
      <c r="F198" s="133">
        <f t="shared" si="98"/>
        <v>6.5</v>
      </c>
      <c r="G198" s="91">
        <v>333</v>
      </c>
      <c r="H198" s="89">
        <f t="shared" si="93"/>
        <v>273</v>
      </c>
      <c r="I198" s="133">
        <f t="shared" si="85"/>
        <v>33</v>
      </c>
      <c r="J198" s="91">
        <v>359.5</v>
      </c>
      <c r="K198" s="89">
        <f t="shared" si="94"/>
        <v>200</v>
      </c>
      <c r="L198" s="133">
        <f t="shared" si="86"/>
        <v>59.5</v>
      </c>
      <c r="M198" s="91">
        <v>386</v>
      </c>
      <c r="N198" s="89">
        <f t="shared" si="95"/>
        <v>138</v>
      </c>
      <c r="O198" s="134">
        <f t="shared" si="87"/>
        <v>26</v>
      </c>
      <c r="P198" s="91">
        <v>420.6</v>
      </c>
      <c r="Q198" s="89">
        <f t="shared" si="96"/>
        <v>73</v>
      </c>
      <c r="R198" s="135">
        <f>SUM(P198)-420</f>
        <v>0.6000000000000227</v>
      </c>
      <c r="S198" s="91"/>
      <c r="T198" s="89"/>
      <c r="U198" s="135"/>
    </row>
    <row r="199" spans="1:21" ht="14.25" customHeight="1">
      <c r="A199" s="80">
        <v>280.5</v>
      </c>
      <c r="B199" s="89">
        <f t="shared" si="90"/>
        <v>447</v>
      </c>
      <c r="C199" s="132">
        <f t="shared" si="91"/>
        <v>40.5</v>
      </c>
      <c r="D199" s="91">
        <v>307</v>
      </c>
      <c r="E199" s="89">
        <f t="shared" si="92"/>
        <v>354</v>
      </c>
      <c r="F199" s="133">
        <f t="shared" si="98"/>
        <v>7</v>
      </c>
      <c r="G199" s="91">
        <v>333.5</v>
      </c>
      <c r="H199" s="89">
        <f t="shared" si="93"/>
        <v>271</v>
      </c>
      <c r="I199" s="133">
        <f t="shared" si="85"/>
        <v>33.5</v>
      </c>
      <c r="J199" s="91">
        <v>360</v>
      </c>
      <c r="K199" s="89">
        <f t="shared" si="94"/>
        <v>199</v>
      </c>
      <c r="L199" s="134">
        <f>SUM(J199)-360</f>
        <v>0</v>
      </c>
      <c r="M199" s="91">
        <v>386.5</v>
      </c>
      <c r="N199" s="89">
        <f t="shared" si="95"/>
        <v>137</v>
      </c>
      <c r="O199" s="134">
        <f t="shared" si="87"/>
        <v>26.5</v>
      </c>
      <c r="P199" s="91">
        <v>421.4</v>
      </c>
      <c r="Q199" s="89">
        <f t="shared" si="96"/>
        <v>71</v>
      </c>
      <c r="R199" s="135">
        <f aca="true" t="shared" si="99" ref="R199:R223">SUM(P199)-420</f>
        <v>1.3999999999999773</v>
      </c>
      <c r="S199" s="91"/>
      <c r="T199" s="89"/>
      <c r="U199" s="135"/>
    </row>
    <row r="200" spans="1:21" ht="14.25" customHeight="1">
      <c r="A200" s="80">
        <v>281</v>
      </c>
      <c r="B200" s="89">
        <f t="shared" si="90"/>
        <v>445</v>
      </c>
      <c r="C200" s="132">
        <f t="shared" si="91"/>
        <v>41</v>
      </c>
      <c r="D200" s="91">
        <v>307.5</v>
      </c>
      <c r="E200" s="89">
        <f t="shared" si="92"/>
        <v>353</v>
      </c>
      <c r="F200" s="133">
        <f t="shared" si="98"/>
        <v>7.5</v>
      </c>
      <c r="G200" s="91">
        <v>334</v>
      </c>
      <c r="H200" s="89">
        <f t="shared" si="93"/>
        <v>270</v>
      </c>
      <c r="I200" s="133">
        <f t="shared" si="85"/>
        <v>34</v>
      </c>
      <c r="J200" s="91">
        <v>360.5</v>
      </c>
      <c r="K200" s="89">
        <f t="shared" si="94"/>
        <v>198</v>
      </c>
      <c r="L200" s="134">
        <f aca="true" t="shared" si="100" ref="L200:L223">SUM(J200)-360</f>
        <v>0.5</v>
      </c>
      <c r="M200" s="91">
        <v>387</v>
      </c>
      <c r="N200" s="89">
        <f t="shared" si="95"/>
        <v>136</v>
      </c>
      <c r="O200" s="134">
        <f t="shared" si="87"/>
        <v>27</v>
      </c>
      <c r="P200" s="91">
        <v>422.2</v>
      </c>
      <c r="Q200" s="89">
        <f t="shared" si="96"/>
        <v>70</v>
      </c>
      <c r="R200" s="135">
        <f t="shared" si="99"/>
        <v>2.1999999999999886</v>
      </c>
      <c r="S200" s="91"/>
      <c r="T200" s="89"/>
      <c r="U200" s="135"/>
    </row>
    <row r="201" spans="1:21" ht="14.25" customHeight="1">
      <c r="A201" s="80">
        <v>281.5</v>
      </c>
      <c r="B201" s="89">
        <f t="shared" si="90"/>
        <v>443</v>
      </c>
      <c r="C201" s="132">
        <f t="shared" si="91"/>
        <v>41.5</v>
      </c>
      <c r="D201" s="91">
        <v>308</v>
      </c>
      <c r="E201" s="89">
        <f t="shared" si="92"/>
        <v>351</v>
      </c>
      <c r="F201" s="133">
        <f t="shared" si="98"/>
        <v>8</v>
      </c>
      <c r="G201" s="91">
        <v>334.5</v>
      </c>
      <c r="H201" s="89">
        <f t="shared" si="93"/>
        <v>268</v>
      </c>
      <c r="I201" s="133">
        <f t="shared" si="85"/>
        <v>34.5</v>
      </c>
      <c r="J201" s="91">
        <v>361</v>
      </c>
      <c r="K201" s="89">
        <f t="shared" si="94"/>
        <v>196</v>
      </c>
      <c r="L201" s="134">
        <f t="shared" si="100"/>
        <v>1</v>
      </c>
      <c r="M201" s="91">
        <v>387.5</v>
      </c>
      <c r="N201" s="89">
        <f t="shared" si="95"/>
        <v>135</v>
      </c>
      <c r="O201" s="134">
        <f t="shared" si="87"/>
        <v>27.5</v>
      </c>
      <c r="P201" s="91">
        <v>423</v>
      </c>
      <c r="Q201" s="89">
        <f t="shared" si="96"/>
        <v>69</v>
      </c>
      <c r="R201" s="135">
        <f t="shared" si="99"/>
        <v>3</v>
      </c>
      <c r="S201" s="91"/>
      <c r="T201" s="89"/>
      <c r="U201" s="135"/>
    </row>
    <row r="202" spans="1:21" ht="14.25" customHeight="1">
      <c r="A202" s="80">
        <v>282</v>
      </c>
      <c r="B202" s="89">
        <f t="shared" si="90"/>
        <v>441</v>
      </c>
      <c r="C202" s="132">
        <f t="shared" si="91"/>
        <v>42</v>
      </c>
      <c r="D202" s="91">
        <v>308.5</v>
      </c>
      <c r="E202" s="89">
        <f t="shared" si="92"/>
        <v>349</v>
      </c>
      <c r="F202" s="133">
        <f t="shared" si="98"/>
        <v>8.5</v>
      </c>
      <c r="G202" s="91">
        <v>335</v>
      </c>
      <c r="H202" s="89">
        <f t="shared" si="93"/>
        <v>267</v>
      </c>
      <c r="I202" s="133">
        <f t="shared" si="85"/>
        <v>35</v>
      </c>
      <c r="J202" s="91">
        <v>361.5</v>
      </c>
      <c r="K202" s="89">
        <f t="shared" si="94"/>
        <v>195</v>
      </c>
      <c r="L202" s="134">
        <f t="shared" si="100"/>
        <v>1.5</v>
      </c>
      <c r="M202" s="91">
        <v>388</v>
      </c>
      <c r="N202" s="89">
        <f t="shared" si="95"/>
        <v>134</v>
      </c>
      <c r="O202" s="134">
        <f t="shared" si="87"/>
        <v>28</v>
      </c>
      <c r="P202" s="91">
        <v>423.8</v>
      </c>
      <c r="Q202" s="89">
        <f t="shared" si="96"/>
        <v>68</v>
      </c>
      <c r="R202" s="135">
        <f t="shared" si="99"/>
        <v>3.8000000000000114</v>
      </c>
      <c r="S202" s="91"/>
      <c r="T202" s="89"/>
      <c r="U202" s="135"/>
    </row>
    <row r="203" spans="1:21" ht="14.25" customHeight="1">
      <c r="A203" s="80">
        <v>282.5</v>
      </c>
      <c r="B203" s="89">
        <f t="shared" si="90"/>
        <v>440</v>
      </c>
      <c r="C203" s="132">
        <f t="shared" si="91"/>
        <v>42.5</v>
      </c>
      <c r="D203" s="91">
        <v>309</v>
      </c>
      <c r="E203" s="89">
        <f t="shared" si="92"/>
        <v>348</v>
      </c>
      <c r="F203" s="133">
        <f t="shared" si="98"/>
        <v>9</v>
      </c>
      <c r="G203" s="91">
        <v>335.5</v>
      </c>
      <c r="H203" s="89">
        <f t="shared" si="93"/>
        <v>266</v>
      </c>
      <c r="I203" s="133">
        <f t="shared" si="85"/>
        <v>35.5</v>
      </c>
      <c r="J203" s="91">
        <v>362</v>
      </c>
      <c r="K203" s="89">
        <f t="shared" si="94"/>
        <v>194</v>
      </c>
      <c r="L203" s="134">
        <f t="shared" si="100"/>
        <v>2</v>
      </c>
      <c r="M203" s="91">
        <v>388.5</v>
      </c>
      <c r="N203" s="89">
        <f t="shared" si="95"/>
        <v>132</v>
      </c>
      <c r="O203" s="134">
        <f t="shared" si="87"/>
        <v>28.5</v>
      </c>
      <c r="P203" s="91">
        <v>424.6</v>
      </c>
      <c r="Q203" s="89">
        <f t="shared" si="96"/>
        <v>66</v>
      </c>
      <c r="R203" s="135">
        <f t="shared" si="99"/>
        <v>4.600000000000023</v>
      </c>
      <c r="S203" s="91"/>
      <c r="T203" s="89"/>
      <c r="U203" s="135"/>
    </row>
    <row r="204" spans="1:21" ht="14.25" customHeight="1">
      <c r="A204" s="80">
        <v>283</v>
      </c>
      <c r="B204" s="89">
        <f t="shared" si="90"/>
        <v>438</v>
      </c>
      <c r="C204" s="132">
        <f t="shared" si="91"/>
        <v>43</v>
      </c>
      <c r="D204" s="91">
        <v>309.5</v>
      </c>
      <c r="E204" s="89">
        <f t="shared" si="92"/>
        <v>346</v>
      </c>
      <c r="F204" s="133">
        <f t="shared" si="98"/>
        <v>9.5</v>
      </c>
      <c r="G204" s="91">
        <v>336</v>
      </c>
      <c r="H204" s="89">
        <f t="shared" si="93"/>
        <v>264</v>
      </c>
      <c r="I204" s="133">
        <f t="shared" si="85"/>
        <v>36</v>
      </c>
      <c r="J204" s="91">
        <v>362.5</v>
      </c>
      <c r="K204" s="89">
        <f t="shared" si="94"/>
        <v>193</v>
      </c>
      <c r="L204" s="134">
        <f t="shared" si="100"/>
        <v>2.5</v>
      </c>
      <c r="M204" s="91">
        <v>389</v>
      </c>
      <c r="N204" s="89">
        <f t="shared" si="95"/>
        <v>131</v>
      </c>
      <c r="O204" s="134">
        <f t="shared" si="87"/>
        <v>29</v>
      </c>
      <c r="P204" s="91">
        <v>425.4</v>
      </c>
      <c r="Q204" s="89">
        <f t="shared" si="96"/>
        <v>65</v>
      </c>
      <c r="R204" s="135">
        <f t="shared" si="99"/>
        <v>5.399999999999977</v>
      </c>
      <c r="S204" s="91"/>
      <c r="T204" s="89"/>
      <c r="U204" s="135"/>
    </row>
    <row r="205" spans="1:21" ht="14.25" customHeight="1">
      <c r="A205" s="80">
        <v>283.5</v>
      </c>
      <c r="B205" s="89">
        <f t="shared" si="90"/>
        <v>436</v>
      </c>
      <c r="C205" s="132">
        <f t="shared" si="91"/>
        <v>43.5</v>
      </c>
      <c r="D205" s="91">
        <v>310</v>
      </c>
      <c r="E205" s="89">
        <f t="shared" si="92"/>
        <v>344</v>
      </c>
      <c r="F205" s="133">
        <f t="shared" si="98"/>
        <v>10</v>
      </c>
      <c r="G205" s="91">
        <v>336.5</v>
      </c>
      <c r="H205" s="89">
        <f t="shared" si="93"/>
        <v>263</v>
      </c>
      <c r="I205" s="133">
        <f t="shared" si="85"/>
        <v>36.5</v>
      </c>
      <c r="J205" s="91">
        <v>363</v>
      </c>
      <c r="K205" s="89">
        <f t="shared" si="94"/>
        <v>191</v>
      </c>
      <c r="L205" s="134">
        <f t="shared" si="100"/>
        <v>3</v>
      </c>
      <c r="M205" s="91">
        <v>389.5</v>
      </c>
      <c r="N205" s="89">
        <f t="shared" si="95"/>
        <v>130</v>
      </c>
      <c r="O205" s="134">
        <f t="shared" si="87"/>
        <v>29.5</v>
      </c>
      <c r="P205" s="91">
        <v>426.2</v>
      </c>
      <c r="Q205" s="89">
        <f t="shared" si="96"/>
        <v>64</v>
      </c>
      <c r="R205" s="135">
        <f t="shared" si="99"/>
        <v>6.199999999999989</v>
      </c>
      <c r="S205" s="91"/>
      <c r="T205" s="89"/>
      <c r="U205" s="135"/>
    </row>
    <row r="206" spans="1:21" ht="14.25" customHeight="1">
      <c r="A206" s="80">
        <v>284</v>
      </c>
      <c r="B206" s="89">
        <f t="shared" si="90"/>
        <v>434</v>
      </c>
      <c r="C206" s="132">
        <f t="shared" si="91"/>
        <v>44</v>
      </c>
      <c r="D206" s="91">
        <v>310.5</v>
      </c>
      <c r="E206" s="89">
        <f t="shared" si="92"/>
        <v>343</v>
      </c>
      <c r="F206" s="133">
        <f t="shared" si="98"/>
        <v>10.5</v>
      </c>
      <c r="G206" s="91">
        <v>337</v>
      </c>
      <c r="H206" s="89">
        <f t="shared" si="93"/>
        <v>261</v>
      </c>
      <c r="I206" s="133">
        <f t="shared" si="85"/>
        <v>37</v>
      </c>
      <c r="J206" s="91">
        <v>363.5</v>
      </c>
      <c r="K206" s="89">
        <f t="shared" si="94"/>
        <v>190</v>
      </c>
      <c r="L206" s="134">
        <f t="shared" si="100"/>
        <v>3.5</v>
      </c>
      <c r="M206" s="91">
        <v>390</v>
      </c>
      <c r="N206" s="89">
        <f t="shared" si="95"/>
        <v>129</v>
      </c>
      <c r="O206" s="134">
        <f t="shared" si="87"/>
        <v>30</v>
      </c>
      <c r="P206" s="91">
        <v>427</v>
      </c>
      <c r="Q206" s="89">
        <f t="shared" si="96"/>
        <v>63</v>
      </c>
      <c r="R206" s="135">
        <f t="shared" si="99"/>
        <v>7</v>
      </c>
      <c r="S206" s="91"/>
      <c r="T206" s="89"/>
      <c r="U206" s="135"/>
    </row>
    <row r="207" spans="1:21" ht="14.25" customHeight="1">
      <c r="A207" s="80">
        <v>284.5</v>
      </c>
      <c r="B207" s="89">
        <f t="shared" si="90"/>
        <v>432</v>
      </c>
      <c r="C207" s="132">
        <f t="shared" si="91"/>
        <v>44.5</v>
      </c>
      <c r="D207" s="91">
        <v>311</v>
      </c>
      <c r="E207" s="89">
        <f t="shared" si="92"/>
        <v>341</v>
      </c>
      <c r="F207" s="133">
        <f t="shared" si="98"/>
        <v>11</v>
      </c>
      <c r="G207" s="91">
        <v>337.5</v>
      </c>
      <c r="H207" s="89">
        <f t="shared" si="93"/>
        <v>260</v>
      </c>
      <c r="I207" s="133">
        <f t="shared" si="85"/>
        <v>37.5</v>
      </c>
      <c r="J207" s="91">
        <v>364</v>
      </c>
      <c r="K207" s="89">
        <f t="shared" si="94"/>
        <v>189</v>
      </c>
      <c r="L207" s="134">
        <f t="shared" si="100"/>
        <v>4</v>
      </c>
      <c r="M207" s="91">
        <v>390.5</v>
      </c>
      <c r="N207" s="89">
        <f t="shared" si="95"/>
        <v>128</v>
      </c>
      <c r="O207" s="134">
        <f t="shared" si="87"/>
        <v>30.5</v>
      </c>
      <c r="P207" s="91">
        <v>427.8</v>
      </c>
      <c r="Q207" s="89">
        <f t="shared" si="96"/>
        <v>62</v>
      </c>
      <c r="R207" s="135">
        <f t="shared" si="99"/>
        <v>7.800000000000011</v>
      </c>
      <c r="S207" s="91"/>
      <c r="T207" s="89"/>
      <c r="U207" s="135"/>
    </row>
    <row r="208" spans="1:21" ht="14.25" customHeight="1">
      <c r="A208" s="80">
        <v>285</v>
      </c>
      <c r="B208" s="89">
        <f t="shared" si="90"/>
        <v>431</v>
      </c>
      <c r="C208" s="132">
        <f t="shared" si="91"/>
        <v>45</v>
      </c>
      <c r="D208" s="91">
        <v>311.5</v>
      </c>
      <c r="E208" s="89">
        <f t="shared" si="92"/>
        <v>339</v>
      </c>
      <c r="F208" s="133">
        <f t="shared" si="98"/>
        <v>11.5</v>
      </c>
      <c r="G208" s="91">
        <v>338</v>
      </c>
      <c r="H208" s="89">
        <f t="shared" si="93"/>
        <v>258</v>
      </c>
      <c r="I208" s="133">
        <f t="shared" si="85"/>
        <v>38</v>
      </c>
      <c r="J208" s="91">
        <v>364.5</v>
      </c>
      <c r="K208" s="89">
        <f t="shared" si="94"/>
        <v>188</v>
      </c>
      <c r="L208" s="134">
        <f t="shared" si="100"/>
        <v>4.5</v>
      </c>
      <c r="M208" s="91">
        <v>391</v>
      </c>
      <c r="N208" s="89">
        <f t="shared" si="95"/>
        <v>127</v>
      </c>
      <c r="O208" s="134">
        <f t="shared" si="87"/>
        <v>31</v>
      </c>
      <c r="P208" s="91">
        <v>428.6</v>
      </c>
      <c r="Q208" s="89">
        <f t="shared" si="96"/>
        <v>60</v>
      </c>
      <c r="R208" s="135">
        <f t="shared" si="99"/>
        <v>8.600000000000023</v>
      </c>
      <c r="S208" s="91"/>
      <c r="T208" s="89"/>
      <c r="U208" s="135"/>
    </row>
    <row r="209" spans="1:21" ht="14.25" customHeight="1">
      <c r="A209" s="80">
        <v>285.5</v>
      </c>
      <c r="B209" s="89">
        <f t="shared" si="90"/>
        <v>429</v>
      </c>
      <c r="C209" s="132">
        <f t="shared" si="91"/>
        <v>45.5</v>
      </c>
      <c r="D209" s="91">
        <v>312</v>
      </c>
      <c r="E209" s="89">
        <f t="shared" si="92"/>
        <v>338</v>
      </c>
      <c r="F209" s="133">
        <f t="shared" si="98"/>
        <v>12</v>
      </c>
      <c r="G209" s="91">
        <v>338.5</v>
      </c>
      <c r="H209" s="89">
        <f t="shared" si="93"/>
        <v>257</v>
      </c>
      <c r="I209" s="133">
        <f t="shared" si="85"/>
        <v>38.5</v>
      </c>
      <c r="J209" s="91">
        <v>365</v>
      </c>
      <c r="K209" s="89">
        <f t="shared" si="94"/>
        <v>186</v>
      </c>
      <c r="L209" s="134">
        <f t="shared" si="100"/>
        <v>5</v>
      </c>
      <c r="M209" s="91">
        <v>391.5</v>
      </c>
      <c r="N209" s="89">
        <f t="shared" si="95"/>
        <v>126</v>
      </c>
      <c r="O209" s="134">
        <f t="shared" si="87"/>
        <v>31.5</v>
      </c>
      <c r="P209" s="91">
        <v>429.4</v>
      </c>
      <c r="Q209" s="89">
        <f t="shared" si="96"/>
        <v>59</v>
      </c>
      <c r="R209" s="135">
        <f t="shared" si="99"/>
        <v>9.399999999999977</v>
      </c>
      <c r="S209" s="91"/>
      <c r="T209" s="89"/>
      <c r="U209" s="135"/>
    </row>
    <row r="210" spans="1:21" ht="14.25" customHeight="1">
      <c r="A210" s="80">
        <v>286</v>
      </c>
      <c r="B210" s="89">
        <f t="shared" si="90"/>
        <v>427</v>
      </c>
      <c r="C210" s="132">
        <f t="shared" si="91"/>
        <v>46</v>
      </c>
      <c r="D210" s="91">
        <v>312.5</v>
      </c>
      <c r="E210" s="89">
        <f t="shared" si="92"/>
        <v>336</v>
      </c>
      <c r="F210" s="133">
        <f t="shared" si="98"/>
        <v>12.5</v>
      </c>
      <c r="G210" s="91">
        <v>339</v>
      </c>
      <c r="H210" s="89">
        <f t="shared" si="93"/>
        <v>255</v>
      </c>
      <c r="I210" s="133">
        <f t="shared" si="85"/>
        <v>39</v>
      </c>
      <c r="J210" s="91">
        <v>365.5</v>
      </c>
      <c r="K210" s="89">
        <f t="shared" si="94"/>
        <v>185</v>
      </c>
      <c r="L210" s="134">
        <f t="shared" si="100"/>
        <v>5.5</v>
      </c>
      <c r="M210" s="91">
        <v>392</v>
      </c>
      <c r="N210" s="89">
        <f t="shared" si="95"/>
        <v>125</v>
      </c>
      <c r="O210" s="134">
        <f t="shared" si="87"/>
        <v>32</v>
      </c>
      <c r="P210" s="91">
        <v>430.2</v>
      </c>
      <c r="Q210" s="89">
        <f t="shared" si="96"/>
        <v>58</v>
      </c>
      <c r="R210" s="135">
        <f t="shared" si="99"/>
        <v>10.199999999999989</v>
      </c>
      <c r="S210" s="91"/>
      <c r="T210" s="89"/>
      <c r="U210" s="135"/>
    </row>
    <row r="211" spans="1:21" ht="14.25" customHeight="1">
      <c r="A211" s="80">
        <v>286.5</v>
      </c>
      <c r="B211" s="89">
        <f t="shared" si="90"/>
        <v>425</v>
      </c>
      <c r="C211" s="132">
        <f t="shared" si="91"/>
        <v>46.5</v>
      </c>
      <c r="D211" s="91">
        <v>313</v>
      </c>
      <c r="E211" s="89">
        <f t="shared" si="92"/>
        <v>335</v>
      </c>
      <c r="F211" s="133">
        <f t="shared" si="98"/>
        <v>13</v>
      </c>
      <c r="G211" s="91">
        <v>339.5</v>
      </c>
      <c r="H211" s="89">
        <f t="shared" si="93"/>
        <v>254</v>
      </c>
      <c r="I211" s="133">
        <f t="shared" si="85"/>
        <v>39.5</v>
      </c>
      <c r="J211" s="91">
        <v>366</v>
      </c>
      <c r="K211" s="89">
        <f t="shared" si="94"/>
        <v>184</v>
      </c>
      <c r="L211" s="134">
        <f t="shared" si="100"/>
        <v>6</v>
      </c>
      <c r="M211" s="91">
        <v>392.5</v>
      </c>
      <c r="N211" s="89">
        <f t="shared" si="95"/>
        <v>124</v>
      </c>
      <c r="O211" s="134">
        <f t="shared" si="87"/>
        <v>32.5</v>
      </c>
      <c r="P211" s="91">
        <v>431</v>
      </c>
      <c r="Q211" s="89">
        <f t="shared" si="96"/>
        <v>57</v>
      </c>
      <c r="R211" s="135">
        <f t="shared" si="99"/>
        <v>11</v>
      </c>
      <c r="S211" s="91"/>
      <c r="T211" s="89"/>
      <c r="U211" s="135"/>
    </row>
    <row r="212" spans="1:21" ht="14.25" customHeight="1">
      <c r="A212" s="80">
        <v>287</v>
      </c>
      <c r="B212" s="89">
        <f t="shared" si="90"/>
        <v>423</v>
      </c>
      <c r="C212" s="132">
        <f t="shared" si="91"/>
        <v>47</v>
      </c>
      <c r="D212" s="91">
        <v>313.5</v>
      </c>
      <c r="E212" s="89">
        <f t="shared" si="92"/>
        <v>333</v>
      </c>
      <c r="F212" s="133">
        <f t="shared" si="98"/>
        <v>13.5</v>
      </c>
      <c r="G212" s="91">
        <v>340</v>
      </c>
      <c r="H212" s="89">
        <f t="shared" si="93"/>
        <v>253</v>
      </c>
      <c r="I212" s="133">
        <f t="shared" si="85"/>
        <v>40</v>
      </c>
      <c r="J212" s="91">
        <v>366.5</v>
      </c>
      <c r="K212" s="89">
        <f t="shared" si="94"/>
        <v>183</v>
      </c>
      <c r="L212" s="134">
        <f t="shared" si="100"/>
        <v>6.5</v>
      </c>
      <c r="M212" s="91">
        <v>393</v>
      </c>
      <c r="N212" s="89">
        <f t="shared" si="95"/>
        <v>123</v>
      </c>
      <c r="O212" s="134">
        <f t="shared" si="87"/>
        <v>33</v>
      </c>
      <c r="P212" s="91">
        <v>431.8</v>
      </c>
      <c r="Q212" s="89">
        <f t="shared" si="96"/>
        <v>56</v>
      </c>
      <c r="R212" s="135">
        <f t="shared" si="99"/>
        <v>11.800000000000011</v>
      </c>
      <c r="S212" s="91"/>
      <c r="T212" s="89"/>
      <c r="U212" s="135"/>
    </row>
    <row r="213" spans="1:21" ht="14.25" customHeight="1">
      <c r="A213" s="80">
        <v>287.5</v>
      </c>
      <c r="B213" s="89">
        <f t="shared" si="90"/>
        <v>422</v>
      </c>
      <c r="C213" s="132">
        <f t="shared" si="91"/>
        <v>47.5</v>
      </c>
      <c r="D213" s="91">
        <v>314</v>
      </c>
      <c r="E213" s="89">
        <f t="shared" si="92"/>
        <v>331</v>
      </c>
      <c r="F213" s="133">
        <f t="shared" si="98"/>
        <v>14</v>
      </c>
      <c r="G213" s="91">
        <v>340.5</v>
      </c>
      <c r="H213" s="89">
        <f t="shared" si="93"/>
        <v>251</v>
      </c>
      <c r="I213" s="133">
        <f t="shared" si="85"/>
        <v>40.5</v>
      </c>
      <c r="J213" s="91">
        <v>367</v>
      </c>
      <c r="K213" s="89">
        <f t="shared" si="94"/>
        <v>181</v>
      </c>
      <c r="L213" s="134">
        <f t="shared" si="100"/>
        <v>7</v>
      </c>
      <c r="M213" s="91">
        <v>393.5</v>
      </c>
      <c r="N213" s="89">
        <f t="shared" si="95"/>
        <v>122</v>
      </c>
      <c r="O213" s="134">
        <f t="shared" si="87"/>
        <v>33.5</v>
      </c>
      <c r="P213" s="91">
        <v>432.6</v>
      </c>
      <c r="Q213" s="89">
        <f t="shared" si="96"/>
        <v>55</v>
      </c>
      <c r="R213" s="135">
        <f t="shared" si="99"/>
        <v>12.600000000000023</v>
      </c>
      <c r="S213" s="91"/>
      <c r="T213" s="89"/>
      <c r="U213" s="135"/>
    </row>
    <row r="214" spans="1:21" ht="14.25" customHeight="1">
      <c r="A214" s="80">
        <v>288</v>
      </c>
      <c r="B214" s="89">
        <f t="shared" si="90"/>
        <v>420</v>
      </c>
      <c r="C214" s="132">
        <f t="shared" si="91"/>
        <v>48</v>
      </c>
      <c r="D214" s="91">
        <v>314.5</v>
      </c>
      <c r="E214" s="89">
        <f t="shared" si="92"/>
        <v>330</v>
      </c>
      <c r="F214" s="133">
        <f t="shared" si="98"/>
        <v>14.5</v>
      </c>
      <c r="G214" s="91">
        <v>341</v>
      </c>
      <c r="H214" s="89">
        <f t="shared" si="93"/>
        <v>250</v>
      </c>
      <c r="I214" s="133">
        <f t="shared" si="85"/>
        <v>41</v>
      </c>
      <c r="J214" s="91">
        <v>367.5</v>
      </c>
      <c r="K214" s="89">
        <f t="shared" si="94"/>
        <v>180</v>
      </c>
      <c r="L214" s="134">
        <f t="shared" si="100"/>
        <v>7.5</v>
      </c>
      <c r="M214" s="91">
        <v>394</v>
      </c>
      <c r="N214" s="89">
        <f t="shared" si="95"/>
        <v>121</v>
      </c>
      <c r="O214" s="134">
        <f t="shared" si="87"/>
        <v>34</v>
      </c>
      <c r="P214" s="91">
        <v>433.4</v>
      </c>
      <c r="Q214" s="89">
        <f t="shared" si="96"/>
        <v>54</v>
      </c>
      <c r="R214" s="135">
        <f t="shared" si="99"/>
        <v>13.399999999999977</v>
      </c>
      <c r="S214" s="91"/>
      <c r="T214" s="89"/>
      <c r="U214" s="135"/>
    </row>
    <row r="215" spans="1:21" ht="14.25" customHeight="1">
      <c r="A215" s="80">
        <v>288.5</v>
      </c>
      <c r="B215" s="89">
        <f t="shared" si="90"/>
        <v>418</v>
      </c>
      <c r="C215" s="132">
        <f t="shared" si="91"/>
        <v>48.5</v>
      </c>
      <c r="D215" s="91">
        <v>315</v>
      </c>
      <c r="E215" s="89">
        <f t="shared" si="92"/>
        <v>328</v>
      </c>
      <c r="F215" s="133">
        <f t="shared" si="98"/>
        <v>15</v>
      </c>
      <c r="G215" s="91">
        <v>341.5</v>
      </c>
      <c r="H215" s="89">
        <f t="shared" si="93"/>
        <v>248</v>
      </c>
      <c r="I215" s="133">
        <f t="shared" si="85"/>
        <v>41.5</v>
      </c>
      <c r="J215" s="91">
        <v>368</v>
      </c>
      <c r="K215" s="89">
        <f t="shared" si="94"/>
        <v>179</v>
      </c>
      <c r="L215" s="134">
        <f t="shared" si="100"/>
        <v>8</v>
      </c>
      <c r="M215" s="91">
        <v>394.5</v>
      </c>
      <c r="N215" s="89">
        <f t="shared" si="95"/>
        <v>120</v>
      </c>
      <c r="O215" s="134">
        <f t="shared" si="87"/>
        <v>34.5</v>
      </c>
      <c r="P215" s="91">
        <v>434.2</v>
      </c>
      <c r="Q215" s="89">
        <f t="shared" si="96"/>
        <v>52</v>
      </c>
      <c r="R215" s="135">
        <f t="shared" si="99"/>
        <v>14.199999999999989</v>
      </c>
      <c r="S215" s="91"/>
      <c r="T215" s="89"/>
      <c r="U215" s="135"/>
    </row>
    <row r="216" spans="1:21" ht="14.25" customHeight="1">
      <c r="A216" s="80">
        <v>289</v>
      </c>
      <c r="B216" s="89">
        <f t="shared" si="90"/>
        <v>416</v>
      </c>
      <c r="C216" s="132">
        <f t="shared" si="91"/>
        <v>49</v>
      </c>
      <c r="D216" s="91">
        <v>315.5</v>
      </c>
      <c r="E216" s="89">
        <f t="shared" si="92"/>
        <v>327</v>
      </c>
      <c r="F216" s="133">
        <f t="shared" si="98"/>
        <v>15.5</v>
      </c>
      <c r="G216" s="91">
        <v>342</v>
      </c>
      <c r="H216" s="89">
        <f t="shared" si="93"/>
        <v>247</v>
      </c>
      <c r="I216" s="133">
        <f t="shared" si="85"/>
        <v>42</v>
      </c>
      <c r="J216" s="91">
        <v>368.5</v>
      </c>
      <c r="K216" s="89">
        <f t="shared" si="94"/>
        <v>178</v>
      </c>
      <c r="L216" s="134">
        <f t="shared" si="100"/>
        <v>8.5</v>
      </c>
      <c r="M216" s="91">
        <v>395</v>
      </c>
      <c r="N216" s="89">
        <f t="shared" si="95"/>
        <v>119</v>
      </c>
      <c r="O216" s="134">
        <f t="shared" si="87"/>
        <v>35</v>
      </c>
      <c r="P216" s="91">
        <v>435</v>
      </c>
      <c r="Q216" s="89">
        <f t="shared" si="96"/>
        <v>51</v>
      </c>
      <c r="R216" s="135">
        <f t="shared" si="99"/>
        <v>15</v>
      </c>
      <c r="S216" s="91"/>
      <c r="T216" s="89"/>
      <c r="U216" s="135"/>
    </row>
    <row r="217" spans="1:21" ht="14.25" customHeight="1">
      <c r="A217" s="80">
        <v>289.5</v>
      </c>
      <c r="B217" s="89">
        <f t="shared" si="90"/>
        <v>414</v>
      </c>
      <c r="C217" s="132">
        <f t="shared" si="91"/>
        <v>49.5</v>
      </c>
      <c r="D217" s="91">
        <v>316</v>
      </c>
      <c r="E217" s="89">
        <f t="shared" si="92"/>
        <v>325</v>
      </c>
      <c r="F217" s="133">
        <f t="shared" si="98"/>
        <v>16</v>
      </c>
      <c r="G217" s="91">
        <v>342.5</v>
      </c>
      <c r="H217" s="89">
        <f t="shared" si="93"/>
        <v>246</v>
      </c>
      <c r="I217" s="133">
        <f t="shared" si="85"/>
        <v>42.5</v>
      </c>
      <c r="J217" s="91">
        <v>369</v>
      </c>
      <c r="K217" s="89">
        <f t="shared" si="94"/>
        <v>177</v>
      </c>
      <c r="L217" s="134">
        <f t="shared" si="100"/>
        <v>9</v>
      </c>
      <c r="M217" s="91">
        <v>395.5</v>
      </c>
      <c r="N217" s="89">
        <f t="shared" si="95"/>
        <v>118</v>
      </c>
      <c r="O217" s="134">
        <f t="shared" si="87"/>
        <v>35.5</v>
      </c>
      <c r="P217" s="91">
        <v>435.8</v>
      </c>
      <c r="Q217" s="89">
        <f t="shared" si="96"/>
        <v>50</v>
      </c>
      <c r="R217" s="135">
        <f t="shared" si="99"/>
        <v>15.800000000000011</v>
      </c>
      <c r="S217" s="91"/>
      <c r="T217" s="89"/>
      <c r="U217" s="135"/>
    </row>
    <row r="218" spans="1:21" ht="14.25" customHeight="1">
      <c r="A218" s="80">
        <v>290</v>
      </c>
      <c r="B218" s="89">
        <f t="shared" si="90"/>
        <v>413</v>
      </c>
      <c r="C218" s="132">
        <f t="shared" si="91"/>
        <v>50</v>
      </c>
      <c r="D218" s="91">
        <v>316.5</v>
      </c>
      <c r="E218" s="89">
        <f t="shared" si="92"/>
        <v>323</v>
      </c>
      <c r="F218" s="133">
        <f t="shared" si="98"/>
        <v>16.5</v>
      </c>
      <c r="G218" s="91">
        <v>343</v>
      </c>
      <c r="H218" s="89">
        <f t="shared" si="93"/>
        <v>244</v>
      </c>
      <c r="I218" s="133">
        <f t="shared" si="85"/>
        <v>43</v>
      </c>
      <c r="J218" s="91">
        <v>369.5</v>
      </c>
      <c r="K218" s="89">
        <f t="shared" si="94"/>
        <v>175</v>
      </c>
      <c r="L218" s="134">
        <f t="shared" si="100"/>
        <v>9.5</v>
      </c>
      <c r="M218" s="91">
        <v>396</v>
      </c>
      <c r="N218" s="89">
        <f t="shared" si="95"/>
        <v>117</v>
      </c>
      <c r="O218" s="134">
        <f t="shared" si="87"/>
        <v>36</v>
      </c>
      <c r="P218" s="91">
        <v>436.6</v>
      </c>
      <c r="Q218" s="89">
        <f t="shared" si="96"/>
        <v>49</v>
      </c>
      <c r="R218" s="135">
        <f t="shared" si="99"/>
        <v>16.600000000000023</v>
      </c>
      <c r="S218" s="91"/>
      <c r="T218" s="89"/>
      <c r="U218" s="135"/>
    </row>
    <row r="219" spans="1:21" ht="14.25" customHeight="1">
      <c r="A219" s="80">
        <v>290.5</v>
      </c>
      <c r="B219" s="89">
        <f t="shared" si="90"/>
        <v>411</v>
      </c>
      <c r="C219" s="132">
        <f t="shared" si="91"/>
        <v>50.5</v>
      </c>
      <c r="D219" s="91">
        <v>317</v>
      </c>
      <c r="E219" s="89">
        <f t="shared" si="92"/>
        <v>322</v>
      </c>
      <c r="F219" s="133">
        <f t="shared" si="98"/>
        <v>17</v>
      </c>
      <c r="G219" s="91">
        <v>343.5</v>
      </c>
      <c r="H219" s="89">
        <f t="shared" si="93"/>
        <v>243</v>
      </c>
      <c r="I219" s="133">
        <f t="shared" si="85"/>
        <v>43.5</v>
      </c>
      <c r="J219" s="91">
        <v>370</v>
      </c>
      <c r="K219" s="89">
        <f t="shared" si="94"/>
        <v>174</v>
      </c>
      <c r="L219" s="134">
        <f t="shared" si="100"/>
        <v>10</v>
      </c>
      <c r="M219" s="91">
        <v>396.5</v>
      </c>
      <c r="N219" s="89">
        <f t="shared" si="95"/>
        <v>116</v>
      </c>
      <c r="O219" s="134">
        <f t="shared" si="87"/>
        <v>36.5</v>
      </c>
      <c r="P219" s="91">
        <v>437.4</v>
      </c>
      <c r="Q219" s="89">
        <f t="shared" si="96"/>
        <v>48</v>
      </c>
      <c r="R219" s="135">
        <f t="shared" si="99"/>
        <v>17.399999999999977</v>
      </c>
      <c r="S219" s="91"/>
      <c r="T219" s="89"/>
      <c r="U219" s="135"/>
    </row>
    <row r="220" spans="1:21" ht="14.25" customHeight="1">
      <c r="A220" s="80">
        <v>291</v>
      </c>
      <c r="B220" s="89">
        <f t="shared" si="90"/>
        <v>409</v>
      </c>
      <c r="C220" s="132">
        <f t="shared" si="91"/>
        <v>51</v>
      </c>
      <c r="D220" s="91">
        <v>317.5</v>
      </c>
      <c r="E220" s="89">
        <f t="shared" si="92"/>
        <v>320</v>
      </c>
      <c r="F220" s="133">
        <f t="shared" si="98"/>
        <v>17.5</v>
      </c>
      <c r="G220" s="91">
        <v>344</v>
      </c>
      <c r="H220" s="89">
        <f t="shared" si="93"/>
        <v>241</v>
      </c>
      <c r="I220" s="133">
        <f t="shared" si="85"/>
        <v>44</v>
      </c>
      <c r="J220" s="91">
        <v>370.5</v>
      </c>
      <c r="K220" s="89">
        <f t="shared" si="94"/>
        <v>173</v>
      </c>
      <c r="L220" s="134">
        <f t="shared" si="100"/>
        <v>10.5</v>
      </c>
      <c r="M220" s="91">
        <v>397</v>
      </c>
      <c r="N220" s="89">
        <f t="shared" si="95"/>
        <v>115</v>
      </c>
      <c r="O220" s="134">
        <f t="shared" si="87"/>
        <v>37</v>
      </c>
      <c r="P220" s="91">
        <v>438.2</v>
      </c>
      <c r="Q220" s="89">
        <f t="shared" si="96"/>
        <v>47</v>
      </c>
      <c r="R220" s="135">
        <f t="shared" si="99"/>
        <v>18.19999999999999</v>
      </c>
      <c r="S220" s="91"/>
      <c r="T220" s="89"/>
      <c r="U220" s="135"/>
    </row>
    <row r="221" spans="1:21" ht="14.25" customHeight="1">
      <c r="A221" s="80">
        <v>291.5</v>
      </c>
      <c r="B221" s="89">
        <f t="shared" si="90"/>
        <v>407</v>
      </c>
      <c r="C221" s="132">
        <f t="shared" si="91"/>
        <v>51.5</v>
      </c>
      <c r="D221" s="91">
        <v>318</v>
      </c>
      <c r="E221" s="89">
        <f t="shared" si="92"/>
        <v>319</v>
      </c>
      <c r="F221" s="133">
        <f t="shared" si="98"/>
        <v>18</v>
      </c>
      <c r="G221" s="91">
        <v>344.5</v>
      </c>
      <c r="H221" s="89">
        <f t="shared" si="93"/>
        <v>240</v>
      </c>
      <c r="I221" s="133">
        <f t="shared" si="85"/>
        <v>44.5</v>
      </c>
      <c r="J221" s="91">
        <v>371</v>
      </c>
      <c r="K221" s="89">
        <f t="shared" si="94"/>
        <v>172</v>
      </c>
      <c r="L221" s="134">
        <f t="shared" si="100"/>
        <v>11</v>
      </c>
      <c r="M221" s="91">
        <v>397.5</v>
      </c>
      <c r="N221" s="89">
        <f t="shared" si="95"/>
        <v>114</v>
      </c>
      <c r="O221" s="134">
        <f t="shared" si="87"/>
        <v>37.5</v>
      </c>
      <c r="P221" s="91">
        <v>439</v>
      </c>
      <c r="Q221" s="89">
        <f t="shared" si="96"/>
        <v>46</v>
      </c>
      <c r="R221" s="135">
        <f t="shared" si="99"/>
        <v>19</v>
      </c>
      <c r="S221" s="91"/>
      <c r="T221" s="89"/>
      <c r="U221" s="135"/>
    </row>
    <row r="222" spans="1:21" ht="14.25" customHeight="1">
      <c r="A222" s="80">
        <v>292</v>
      </c>
      <c r="B222" s="89">
        <f t="shared" si="90"/>
        <v>406</v>
      </c>
      <c r="C222" s="132">
        <f t="shared" si="91"/>
        <v>52</v>
      </c>
      <c r="D222" s="91">
        <v>318.5</v>
      </c>
      <c r="E222" s="89">
        <f t="shared" si="92"/>
        <v>317</v>
      </c>
      <c r="F222" s="133">
        <f t="shared" si="98"/>
        <v>18.5</v>
      </c>
      <c r="G222" s="91">
        <v>345</v>
      </c>
      <c r="H222" s="89">
        <f t="shared" si="93"/>
        <v>239</v>
      </c>
      <c r="I222" s="133">
        <f t="shared" si="85"/>
        <v>45</v>
      </c>
      <c r="J222" s="91">
        <v>371.5</v>
      </c>
      <c r="K222" s="89">
        <f t="shared" si="94"/>
        <v>171</v>
      </c>
      <c r="L222" s="134">
        <f t="shared" si="100"/>
        <v>11.5</v>
      </c>
      <c r="M222" s="91">
        <v>398</v>
      </c>
      <c r="N222" s="89">
        <f t="shared" si="95"/>
        <v>113</v>
      </c>
      <c r="O222" s="134">
        <f t="shared" si="87"/>
        <v>38</v>
      </c>
      <c r="P222" s="91">
        <v>439.8</v>
      </c>
      <c r="Q222" s="89">
        <f t="shared" si="96"/>
        <v>45</v>
      </c>
      <c r="R222" s="135">
        <f t="shared" si="99"/>
        <v>19.80000000000001</v>
      </c>
      <c r="S222" s="91"/>
      <c r="T222" s="89"/>
      <c r="U222" s="135"/>
    </row>
    <row r="223" spans="1:21" ht="14.25" customHeight="1">
      <c r="A223" s="80">
        <v>292.5</v>
      </c>
      <c r="B223" s="89">
        <f t="shared" si="90"/>
        <v>404</v>
      </c>
      <c r="C223" s="132">
        <f t="shared" si="91"/>
        <v>52.5</v>
      </c>
      <c r="D223" s="91">
        <v>319</v>
      </c>
      <c r="E223" s="89">
        <f t="shared" si="92"/>
        <v>315</v>
      </c>
      <c r="F223" s="133">
        <f t="shared" si="98"/>
        <v>19</v>
      </c>
      <c r="G223" s="91">
        <v>345.5</v>
      </c>
      <c r="H223" s="89">
        <f t="shared" si="93"/>
        <v>237</v>
      </c>
      <c r="I223" s="133">
        <f t="shared" si="85"/>
        <v>45.5</v>
      </c>
      <c r="J223" s="91">
        <v>372</v>
      </c>
      <c r="K223" s="89">
        <f t="shared" si="94"/>
        <v>169</v>
      </c>
      <c r="L223" s="134">
        <f t="shared" si="100"/>
        <v>12</v>
      </c>
      <c r="M223" s="91">
        <v>398.5</v>
      </c>
      <c r="N223" s="89">
        <f t="shared" si="95"/>
        <v>112</v>
      </c>
      <c r="O223" s="134">
        <f t="shared" si="87"/>
        <v>38.5</v>
      </c>
      <c r="P223" s="91">
        <v>440.6</v>
      </c>
      <c r="Q223" s="89">
        <f t="shared" si="96"/>
        <v>44</v>
      </c>
      <c r="R223" s="135">
        <f t="shared" si="99"/>
        <v>20.600000000000023</v>
      </c>
      <c r="S223" s="91"/>
      <c r="T223" s="89"/>
      <c r="U223" s="135"/>
    </row>
    <row r="224" spans="1:21" ht="15.75" customHeight="1">
      <c r="A224" s="99"/>
      <c r="B224" s="100"/>
      <c r="C224" s="99"/>
      <c r="D224" s="75"/>
      <c r="E224" s="99"/>
      <c r="F224" s="75"/>
      <c r="G224" s="99"/>
      <c r="H224" s="75"/>
      <c r="I224" s="99"/>
      <c r="J224" s="75"/>
      <c r="K224" s="99"/>
      <c r="L224" s="75"/>
      <c r="M224" s="99"/>
      <c r="N224" s="75"/>
      <c r="O224" s="75"/>
      <c r="P224" s="75"/>
      <c r="Q224" s="75"/>
      <c r="R224" s="75"/>
      <c r="S224" s="75"/>
      <c r="T224" s="75"/>
      <c r="U224" s="75"/>
    </row>
    <row r="225" spans="1:21" ht="15.75" customHeight="1">
      <c r="A225" s="99"/>
      <c r="B225" s="100"/>
      <c r="C225" s="99"/>
      <c r="D225" s="75"/>
      <c r="E225" s="99"/>
      <c r="F225" s="75"/>
      <c r="G225" s="99"/>
      <c r="H225" s="75"/>
      <c r="I225" s="99"/>
      <c r="J225" s="75"/>
      <c r="K225" s="99"/>
      <c r="L225" s="75"/>
      <c r="M225" s="99"/>
      <c r="N225" s="75"/>
      <c r="O225" s="75"/>
      <c r="P225" s="75"/>
      <c r="Q225" s="75"/>
      <c r="R225" s="75"/>
      <c r="S225" s="75"/>
      <c r="T225" s="75"/>
      <c r="U225" s="75"/>
    </row>
    <row r="226" spans="1:21" ht="15.75" customHeight="1">
      <c r="A226" s="99"/>
      <c r="B226" s="100"/>
      <c r="C226" s="99"/>
      <c r="D226" s="75"/>
      <c r="E226" s="99"/>
      <c r="F226" s="75"/>
      <c r="G226" s="99"/>
      <c r="H226" s="75"/>
      <c r="I226" s="99"/>
      <c r="J226" s="75"/>
      <c r="K226" s="99"/>
      <c r="L226" s="75"/>
      <c r="M226" s="99"/>
      <c r="N226" s="75"/>
      <c r="O226" s="75"/>
      <c r="P226" s="75"/>
      <c r="Q226" s="75"/>
      <c r="R226" s="75"/>
      <c r="S226" s="75"/>
      <c r="T226" s="75"/>
      <c r="U226" s="75"/>
    </row>
    <row r="227" spans="1:21" ht="15.75" customHeight="1">
      <c r="A227" s="99"/>
      <c r="B227" s="100"/>
      <c r="C227" s="99"/>
      <c r="D227" s="75"/>
      <c r="E227" s="99"/>
      <c r="F227" s="75"/>
      <c r="G227" s="99"/>
      <c r="H227" s="75"/>
      <c r="I227" s="99"/>
      <c r="J227" s="75"/>
      <c r="K227" s="99"/>
      <c r="L227" s="75"/>
      <c r="M227" s="99"/>
      <c r="N227" s="75"/>
      <c r="O227" s="75"/>
      <c r="P227" s="75"/>
      <c r="Q227" s="75"/>
      <c r="R227" s="75"/>
      <c r="S227" s="75"/>
      <c r="T227" s="75"/>
      <c r="U227" s="75"/>
    </row>
    <row r="228" spans="1:21" ht="15.75" customHeight="1">
      <c r="A228" s="99"/>
      <c r="B228" s="100"/>
      <c r="C228" s="99"/>
      <c r="D228" s="75"/>
      <c r="E228" s="99"/>
      <c r="F228" s="75"/>
      <c r="G228" s="99"/>
      <c r="H228" s="75"/>
      <c r="I228" s="99"/>
      <c r="J228" s="75"/>
      <c r="K228" s="99"/>
      <c r="L228" s="75"/>
      <c r="M228" s="99"/>
      <c r="N228" s="75"/>
      <c r="O228" s="75"/>
      <c r="P228" s="75"/>
      <c r="Q228" s="75"/>
      <c r="R228" s="75"/>
      <c r="S228" s="75"/>
      <c r="T228" s="75"/>
      <c r="U228" s="75"/>
    </row>
    <row r="229" spans="1:21" ht="15.75" customHeight="1">
      <c r="A229" s="99"/>
      <c r="B229" s="100"/>
      <c r="C229" s="99"/>
      <c r="D229" s="75"/>
      <c r="E229" s="99"/>
      <c r="F229" s="75"/>
      <c r="G229" s="99"/>
      <c r="H229" s="75"/>
      <c r="I229" s="99"/>
      <c r="J229" s="75"/>
      <c r="K229" s="99"/>
      <c r="L229" s="75"/>
      <c r="M229" s="99"/>
      <c r="N229" s="75"/>
      <c r="O229" s="75"/>
      <c r="P229" s="75"/>
      <c r="Q229" s="75"/>
      <c r="R229" s="75"/>
      <c r="S229" s="75"/>
      <c r="T229" s="75"/>
      <c r="U229" s="75"/>
    </row>
    <row r="230" spans="1:21" ht="15.75" customHeight="1">
      <c r="A230" s="99"/>
      <c r="B230" s="100"/>
      <c r="C230" s="99"/>
      <c r="D230" s="75"/>
      <c r="E230" s="99"/>
      <c r="F230" s="75"/>
      <c r="G230" s="99"/>
      <c r="H230" s="75"/>
      <c r="I230" s="99"/>
      <c r="J230" s="75"/>
      <c r="K230" s="99"/>
      <c r="L230" s="75"/>
      <c r="M230" s="99"/>
      <c r="N230" s="75"/>
      <c r="O230" s="75"/>
      <c r="P230" s="75"/>
      <c r="Q230" s="75"/>
      <c r="R230" s="75"/>
      <c r="S230" s="75"/>
      <c r="T230" s="75"/>
      <c r="U230" s="75"/>
    </row>
    <row r="231" spans="1:21" ht="15.75" customHeight="1">
      <c r="A231" s="99"/>
      <c r="B231" s="100"/>
      <c r="C231" s="99"/>
      <c r="D231" s="75"/>
      <c r="E231" s="99"/>
      <c r="F231" s="75"/>
      <c r="G231" s="99"/>
      <c r="H231" s="75"/>
      <c r="I231" s="99"/>
      <c r="J231" s="75"/>
      <c r="K231" s="99"/>
      <c r="L231" s="75"/>
      <c r="M231" s="99"/>
      <c r="N231" s="75"/>
      <c r="O231" s="75"/>
      <c r="P231" s="75"/>
      <c r="Q231" s="75"/>
      <c r="R231" s="75"/>
      <c r="S231" s="75"/>
      <c r="T231" s="75"/>
      <c r="U231" s="75"/>
    </row>
    <row r="232" spans="1:21" ht="15.75" customHeight="1">
      <c r="A232" s="99"/>
      <c r="B232" s="100"/>
      <c r="C232" s="99"/>
      <c r="D232" s="75"/>
      <c r="E232" s="99"/>
      <c r="F232" s="75"/>
      <c r="G232" s="99"/>
      <c r="H232" s="75"/>
      <c r="I232" s="99"/>
      <c r="J232" s="75"/>
      <c r="K232" s="99"/>
      <c r="L232" s="75"/>
      <c r="M232" s="99"/>
      <c r="N232" s="75"/>
      <c r="O232" s="75"/>
      <c r="P232" s="75"/>
      <c r="Q232" s="75"/>
      <c r="R232" s="75"/>
      <c r="S232" s="75"/>
      <c r="T232" s="75"/>
      <c r="U232" s="75"/>
    </row>
    <row r="233" spans="1:21" ht="15.75" customHeight="1">
      <c r="A233" s="99"/>
      <c r="B233" s="100"/>
      <c r="C233" s="99"/>
      <c r="D233" s="75"/>
      <c r="E233" s="99"/>
      <c r="F233" s="75"/>
      <c r="G233" s="99"/>
      <c r="H233" s="75"/>
      <c r="I233" s="99"/>
      <c r="J233" s="75"/>
      <c r="K233" s="99"/>
      <c r="L233" s="75"/>
      <c r="M233" s="99"/>
      <c r="N233" s="75"/>
      <c r="O233" s="75"/>
      <c r="P233" s="75"/>
      <c r="Q233" s="75"/>
      <c r="R233" s="75"/>
      <c r="S233" s="75"/>
      <c r="T233" s="75"/>
      <c r="U233" s="75"/>
    </row>
    <row r="234" spans="1:21" ht="15.75" customHeight="1">
      <c r="A234" s="99"/>
      <c r="B234" s="100"/>
      <c r="C234" s="99"/>
      <c r="D234" s="75"/>
      <c r="E234" s="99"/>
      <c r="F234" s="75"/>
      <c r="G234" s="99"/>
      <c r="H234" s="75"/>
      <c r="I234" s="99"/>
      <c r="J234" s="75"/>
      <c r="K234" s="99"/>
      <c r="L234" s="75"/>
      <c r="M234" s="99"/>
      <c r="N234" s="75"/>
      <c r="O234" s="75"/>
      <c r="P234" s="75"/>
      <c r="Q234" s="75"/>
      <c r="R234" s="75"/>
      <c r="S234" s="75"/>
      <c r="T234" s="75"/>
      <c r="U234" s="75"/>
    </row>
    <row r="235" spans="1:21" ht="15.75" customHeight="1">
      <c r="A235" s="99"/>
      <c r="B235" s="100"/>
      <c r="C235" s="99"/>
      <c r="D235" s="75"/>
      <c r="E235" s="99"/>
      <c r="F235" s="75"/>
      <c r="G235" s="99"/>
      <c r="H235" s="75"/>
      <c r="I235" s="99"/>
      <c r="J235" s="75"/>
      <c r="K235" s="99"/>
      <c r="L235" s="75"/>
      <c r="M235" s="99"/>
      <c r="N235" s="75"/>
      <c r="O235" s="75"/>
      <c r="P235" s="75"/>
      <c r="Q235" s="75"/>
      <c r="R235" s="75"/>
      <c r="S235" s="75"/>
      <c r="T235" s="75"/>
      <c r="U235" s="75"/>
    </row>
    <row r="236" spans="1:21" ht="15.75" customHeight="1">
      <c r="A236" s="99"/>
      <c r="B236" s="100"/>
      <c r="C236" s="99"/>
      <c r="D236" s="75"/>
      <c r="E236" s="99"/>
      <c r="F236" s="75"/>
      <c r="G236" s="99"/>
      <c r="H236" s="75"/>
      <c r="I236" s="99"/>
      <c r="J236" s="75"/>
      <c r="K236" s="99"/>
      <c r="L236" s="75"/>
      <c r="M236" s="99"/>
      <c r="N236" s="75"/>
      <c r="O236" s="75"/>
      <c r="P236" s="75"/>
      <c r="Q236" s="75"/>
      <c r="R236" s="75"/>
      <c r="S236" s="75"/>
      <c r="T236" s="75"/>
      <c r="U236" s="75"/>
    </row>
    <row r="237" spans="1:21" ht="15.75" customHeight="1">
      <c r="A237" s="99"/>
      <c r="B237" s="100"/>
      <c r="C237" s="99"/>
      <c r="D237" s="75"/>
      <c r="E237" s="99"/>
      <c r="F237" s="75"/>
      <c r="G237" s="99"/>
      <c r="H237" s="75"/>
      <c r="I237" s="99"/>
      <c r="J237" s="75"/>
      <c r="K237" s="99"/>
      <c r="L237" s="75"/>
      <c r="M237" s="99"/>
      <c r="N237" s="75"/>
      <c r="O237" s="75"/>
      <c r="P237" s="75"/>
      <c r="Q237" s="75"/>
      <c r="R237" s="75"/>
      <c r="S237" s="75"/>
      <c r="T237" s="75"/>
      <c r="U237" s="75"/>
    </row>
    <row r="238" spans="1:21" ht="15.75" customHeight="1">
      <c r="A238" s="99"/>
      <c r="B238" s="100"/>
      <c r="C238" s="99"/>
      <c r="D238" s="75"/>
      <c r="E238" s="99"/>
      <c r="F238" s="75"/>
      <c r="G238" s="99"/>
      <c r="H238" s="75"/>
      <c r="I238" s="99"/>
      <c r="J238" s="75"/>
      <c r="K238" s="99"/>
      <c r="L238" s="75"/>
      <c r="M238" s="99"/>
      <c r="N238" s="75"/>
      <c r="O238" s="75"/>
      <c r="P238" s="75"/>
      <c r="Q238" s="75"/>
      <c r="R238" s="75"/>
      <c r="S238" s="75"/>
      <c r="T238" s="75"/>
      <c r="U238" s="75"/>
    </row>
    <row r="239" spans="1:21" ht="15.75" customHeight="1">
      <c r="A239" s="99"/>
      <c r="B239" s="100"/>
      <c r="C239" s="99"/>
      <c r="D239" s="75"/>
      <c r="E239" s="99"/>
      <c r="F239" s="75"/>
      <c r="G239" s="99"/>
      <c r="H239" s="75"/>
      <c r="I239" s="99"/>
      <c r="J239" s="75"/>
      <c r="K239" s="99"/>
      <c r="L239" s="75"/>
      <c r="M239" s="99"/>
      <c r="N239" s="75"/>
      <c r="O239" s="75"/>
      <c r="P239" s="75"/>
      <c r="Q239" s="75"/>
      <c r="R239" s="75"/>
      <c r="S239" s="75"/>
      <c r="T239" s="75"/>
      <c r="U239" s="75"/>
    </row>
    <row r="240" spans="1:21" ht="15.75" customHeight="1">
      <c r="A240" s="99"/>
      <c r="B240" s="100"/>
      <c r="C240" s="99"/>
      <c r="D240" s="75"/>
      <c r="E240" s="99"/>
      <c r="F240" s="75"/>
      <c r="G240" s="99"/>
      <c r="H240" s="75"/>
      <c r="I240" s="99"/>
      <c r="J240" s="75"/>
      <c r="K240" s="99"/>
      <c r="L240" s="75"/>
      <c r="M240" s="99"/>
      <c r="N240" s="75"/>
      <c r="O240" s="75"/>
      <c r="P240" s="75"/>
      <c r="Q240" s="75"/>
      <c r="R240" s="75"/>
      <c r="S240" s="75"/>
      <c r="T240" s="75"/>
      <c r="U240" s="75"/>
    </row>
    <row r="241" spans="1:21" ht="15.75" customHeight="1">
      <c r="A241" s="99"/>
      <c r="B241" s="100"/>
      <c r="C241" s="99"/>
      <c r="D241" s="75"/>
      <c r="E241" s="99"/>
      <c r="F241" s="75"/>
      <c r="G241" s="99"/>
      <c r="H241" s="75"/>
      <c r="I241" s="99"/>
      <c r="J241" s="75"/>
      <c r="K241" s="99"/>
      <c r="L241" s="75"/>
      <c r="M241" s="99"/>
      <c r="N241" s="75"/>
      <c r="O241" s="75"/>
      <c r="P241" s="75"/>
      <c r="Q241" s="75"/>
      <c r="R241" s="75"/>
      <c r="S241" s="75"/>
      <c r="T241" s="75"/>
      <c r="U241" s="75"/>
    </row>
    <row r="242" spans="1:21" ht="15.75" customHeight="1">
      <c r="A242" s="99"/>
      <c r="B242" s="100"/>
      <c r="C242" s="99"/>
      <c r="D242" s="75"/>
      <c r="E242" s="99"/>
      <c r="F242" s="75"/>
      <c r="G242" s="99"/>
      <c r="H242" s="75"/>
      <c r="I242" s="99"/>
      <c r="J242" s="75"/>
      <c r="K242" s="99"/>
      <c r="L242" s="75"/>
      <c r="M242" s="99"/>
      <c r="N242" s="75"/>
      <c r="O242" s="75"/>
      <c r="P242" s="75"/>
      <c r="Q242" s="75"/>
      <c r="R242" s="75"/>
      <c r="S242" s="75"/>
      <c r="T242" s="75"/>
      <c r="U242" s="75"/>
    </row>
    <row r="243" spans="1:21" ht="15.75" customHeight="1">
      <c r="A243" s="99"/>
      <c r="B243" s="100"/>
      <c r="C243" s="99"/>
      <c r="D243" s="75"/>
      <c r="E243" s="99"/>
      <c r="F243" s="75"/>
      <c r="G243" s="99"/>
      <c r="H243" s="75"/>
      <c r="I243" s="99"/>
      <c r="J243" s="75"/>
      <c r="K243" s="99"/>
      <c r="L243" s="75"/>
      <c r="M243" s="99"/>
      <c r="N243" s="75"/>
      <c r="O243" s="75"/>
      <c r="P243" s="75"/>
      <c r="Q243" s="75"/>
      <c r="R243" s="75"/>
      <c r="S243" s="75"/>
      <c r="T243" s="75"/>
      <c r="U243" s="75"/>
    </row>
    <row r="244" spans="1:21" ht="15.75" customHeight="1">
      <c r="A244" s="99"/>
      <c r="B244" s="100"/>
      <c r="C244" s="99"/>
      <c r="D244" s="75"/>
      <c r="E244" s="99"/>
      <c r="F244" s="75"/>
      <c r="G244" s="99"/>
      <c r="H244" s="75"/>
      <c r="I244" s="99"/>
      <c r="J244" s="75"/>
      <c r="K244" s="99"/>
      <c r="L244" s="75"/>
      <c r="M244" s="99"/>
      <c r="N244" s="75"/>
      <c r="O244" s="75"/>
      <c r="P244" s="75"/>
      <c r="Q244" s="75"/>
      <c r="R244" s="75"/>
      <c r="S244" s="75"/>
      <c r="T244" s="75"/>
      <c r="U244" s="75"/>
    </row>
    <row r="245" spans="1:21" ht="15.75" customHeight="1">
      <c r="A245" s="99"/>
      <c r="B245" s="100"/>
      <c r="C245" s="99"/>
      <c r="D245" s="75"/>
      <c r="E245" s="99"/>
      <c r="F245" s="75"/>
      <c r="G245" s="99"/>
      <c r="H245" s="75"/>
      <c r="I245" s="99"/>
      <c r="J245" s="75"/>
      <c r="K245" s="99"/>
      <c r="L245" s="75"/>
      <c r="M245" s="99"/>
      <c r="N245" s="75"/>
      <c r="O245" s="75"/>
      <c r="P245" s="75"/>
      <c r="Q245" s="75"/>
      <c r="R245" s="75"/>
      <c r="S245" s="75"/>
      <c r="T245" s="75"/>
      <c r="U245" s="75"/>
    </row>
    <row r="246" spans="1:21" ht="15.75" customHeight="1">
      <c r="A246" s="99"/>
      <c r="B246" s="100"/>
      <c r="C246" s="99"/>
      <c r="D246" s="75"/>
      <c r="E246" s="99"/>
      <c r="F246" s="75"/>
      <c r="G246" s="99"/>
      <c r="H246" s="75"/>
      <c r="I246" s="99"/>
      <c r="J246" s="75"/>
      <c r="K246" s="99"/>
      <c r="L246" s="75"/>
      <c r="M246" s="99"/>
      <c r="N246" s="75"/>
      <c r="O246" s="75"/>
      <c r="P246" s="75"/>
      <c r="Q246" s="75"/>
      <c r="R246" s="75"/>
      <c r="S246" s="75"/>
      <c r="T246" s="75"/>
      <c r="U246" s="75"/>
    </row>
    <row r="247" spans="1:21" ht="15.75" customHeight="1">
      <c r="A247" s="99"/>
      <c r="B247" s="100"/>
      <c r="C247" s="99"/>
      <c r="D247" s="75"/>
      <c r="E247" s="99"/>
      <c r="F247" s="75"/>
      <c r="G247" s="99"/>
      <c r="H247" s="75"/>
      <c r="I247" s="99"/>
      <c r="J247" s="75"/>
      <c r="K247" s="99"/>
      <c r="L247" s="75"/>
      <c r="M247" s="99"/>
      <c r="N247" s="75"/>
      <c r="O247" s="75"/>
      <c r="P247" s="75"/>
      <c r="Q247" s="75"/>
      <c r="R247" s="75"/>
      <c r="S247" s="75"/>
      <c r="T247" s="75"/>
      <c r="U247" s="75"/>
    </row>
    <row r="248" spans="1:21" ht="15.75" customHeight="1">
      <c r="A248" s="99"/>
      <c r="B248" s="100"/>
      <c r="C248" s="99"/>
      <c r="D248" s="75"/>
      <c r="E248" s="99"/>
      <c r="F248" s="75"/>
      <c r="G248" s="99"/>
      <c r="H248" s="75"/>
      <c r="I248" s="99"/>
      <c r="J248" s="75"/>
      <c r="K248" s="99"/>
      <c r="L248" s="75"/>
      <c r="M248" s="99"/>
      <c r="N248" s="75"/>
      <c r="O248" s="75"/>
      <c r="P248" s="75"/>
      <c r="Q248" s="75"/>
      <c r="R248" s="75"/>
      <c r="S248" s="75"/>
      <c r="T248" s="75"/>
      <c r="U248" s="75"/>
    </row>
    <row r="249" spans="1:21" ht="15.75" customHeight="1">
      <c r="A249" s="99"/>
      <c r="B249" s="100"/>
      <c r="C249" s="99"/>
      <c r="D249" s="75"/>
      <c r="E249" s="99"/>
      <c r="F249" s="75"/>
      <c r="G249" s="99"/>
      <c r="H249" s="75"/>
      <c r="I249" s="99"/>
      <c r="J249" s="75"/>
      <c r="K249" s="99"/>
      <c r="L249" s="75"/>
      <c r="M249" s="99"/>
      <c r="N249" s="75"/>
      <c r="O249" s="75"/>
      <c r="P249" s="75"/>
      <c r="Q249" s="75"/>
      <c r="R249" s="75"/>
      <c r="S249" s="75"/>
      <c r="T249" s="75"/>
      <c r="U249" s="75"/>
    </row>
    <row r="250" spans="1:21" ht="15.75" customHeight="1">
      <c r="A250" s="99"/>
      <c r="B250" s="100"/>
      <c r="C250" s="99"/>
      <c r="D250" s="75"/>
      <c r="E250" s="99"/>
      <c r="F250" s="75"/>
      <c r="G250" s="99"/>
      <c r="H250" s="75"/>
      <c r="I250" s="99"/>
      <c r="J250" s="75"/>
      <c r="K250" s="99"/>
      <c r="L250" s="75"/>
      <c r="M250" s="99"/>
      <c r="N250" s="75"/>
      <c r="O250" s="75"/>
      <c r="P250" s="75"/>
      <c r="Q250" s="75"/>
      <c r="R250" s="75"/>
      <c r="S250" s="75"/>
      <c r="T250" s="75"/>
      <c r="U250" s="75"/>
    </row>
    <row r="251" spans="1:21" ht="15.75" customHeight="1">
      <c r="A251" s="99"/>
      <c r="B251" s="100"/>
      <c r="C251" s="99"/>
      <c r="D251" s="75"/>
      <c r="E251" s="99"/>
      <c r="F251" s="75"/>
      <c r="G251" s="99"/>
      <c r="H251" s="75"/>
      <c r="I251" s="99"/>
      <c r="J251" s="75"/>
      <c r="K251" s="99"/>
      <c r="L251" s="75"/>
      <c r="M251" s="99"/>
      <c r="N251" s="75"/>
      <c r="O251" s="75"/>
      <c r="P251" s="75"/>
      <c r="Q251" s="75"/>
      <c r="R251" s="75"/>
      <c r="S251" s="75"/>
      <c r="T251" s="75"/>
      <c r="U251" s="75"/>
    </row>
    <row r="252" spans="1:21" ht="15.75" customHeight="1">
      <c r="A252" s="99"/>
      <c r="B252" s="100"/>
      <c r="C252" s="99"/>
      <c r="D252" s="75"/>
      <c r="E252" s="99"/>
      <c r="F252" s="75"/>
      <c r="G252" s="99"/>
      <c r="H252" s="75"/>
      <c r="I252" s="99"/>
      <c r="J252" s="75"/>
      <c r="K252" s="99"/>
      <c r="L252" s="75"/>
      <c r="M252" s="99"/>
      <c r="N252" s="75"/>
      <c r="O252" s="75"/>
      <c r="P252" s="75"/>
      <c r="Q252" s="75"/>
      <c r="R252" s="75"/>
      <c r="S252" s="75"/>
      <c r="T252" s="75"/>
      <c r="U252" s="75"/>
    </row>
    <row r="253" spans="1:21" ht="15.75" customHeight="1">
      <c r="A253" s="99"/>
      <c r="B253" s="100"/>
      <c r="C253" s="99"/>
      <c r="D253" s="75"/>
      <c r="E253" s="99"/>
      <c r="F253" s="75"/>
      <c r="G253" s="99"/>
      <c r="H253" s="75"/>
      <c r="I253" s="99"/>
      <c r="J253" s="75"/>
      <c r="K253" s="99"/>
      <c r="L253" s="75"/>
      <c r="M253" s="99"/>
      <c r="N253" s="75"/>
      <c r="O253" s="75"/>
      <c r="P253" s="75"/>
      <c r="Q253" s="75"/>
      <c r="R253" s="75"/>
      <c r="S253" s="75"/>
      <c r="T253" s="75"/>
      <c r="U253" s="75"/>
    </row>
    <row r="254" spans="1:21" ht="15.75" customHeight="1">
      <c r="A254" s="99"/>
      <c r="B254" s="100"/>
      <c r="C254" s="99"/>
      <c r="D254" s="75"/>
      <c r="E254" s="99"/>
      <c r="F254" s="75"/>
      <c r="G254" s="99"/>
      <c r="H254" s="75"/>
      <c r="I254" s="99"/>
      <c r="J254" s="75"/>
      <c r="K254" s="99"/>
      <c r="L254" s="75"/>
      <c r="M254" s="99"/>
      <c r="N254" s="75"/>
      <c r="O254" s="75"/>
      <c r="P254" s="75"/>
      <c r="Q254" s="75"/>
      <c r="R254" s="75"/>
      <c r="S254" s="75"/>
      <c r="T254" s="75"/>
      <c r="U254" s="75"/>
    </row>
    <row r="255" spans="1:21" ht="15.75" customHeight="1">
      <c r="A255" s="99"/>
      <c r="B255" s="100"/>
      <c r="C255" s="99"/>
      <c r="D255" s="75"/>
      <c r="E255" s="99"/>
      <c r="F255" s="75"/>
      <c r="G255" s="99"/>
      <c r="H255" s="75"/>
      <c r="I255" s="99"/>
      <c r="J255" s="75"/>
      <c r="K255" s="99"/>
      <c r="L255" s="75"/>
      <c r="M255" s="99"/>
      <c r="N255" s="75"/>
      <c r="O255" s="75"/>
      <c r="P255" s="75"/>
      <c r="Q255" s="75"/>
      <c r="R255" s="75"/>
      <c r="S255" s="75"/>
      <c r="T255" s="75"/>
      <c r="U255" s="75"/>
    </row>
    <row r="256" spans="1:21" ht="15.75" customHeight="1">
      <c r="A256" s="99"/>
      <c r="B256" s="100"/>
      <c r="C256" s="99"/>
      <c r="D256" s="75"/>
      <c r="E256" s="99"/>
      <c r="F256" s="75"/>
      <c r="G256" s="99"/>
      <c r="H256" s="75"/>
      <c r="I256" s="99"/>
      <c r="J256" s="75"/>
      <c r="K256" s="99"/>
      <c r="L256" s="75"/>
      <c r="M256" s="99"/>
      <c r="N256" s="75"/>
      <c r="O256" s="75"/>
      <c r="P256" s="75"/>
      <c r="Q256" s="75"/>
      <c r="R256" s="75"/>
      <c r="S256" s="75"/>
      <c r="T256" s="75"/>
      <c r="U256" s="75"/>
    </row>
    <row r="257" spans="1:21" ht="15.75" customHeight="1">
      <c r="A257" s="99"/>
      <c r="B257" s="100"/>
      <c r="C257" s="99"/>
      <c r="D257" s="75"/>
      <c r="E257" s="99"/>
      <c r="F257" s="75"/>
      <c r="G257" s="99"/>
      <c r="H257" s="75"/>
      <c r="I257" s="99"/>
      <c r="J257" s="75"/>
      <c r="K257" s="99"/>
      <c r="L257" s="75"/>
      <c r="M257" s="99"/>
      <c r="N257" s="75"/>
      <c r="O257" s="75"/>
      <c r="P257" s="75"/>
      <c r="Q257" s="75"/>
      <c r="R257" s="75"/>
      <c r="S257" s="75"/>
      <c r="T257" s="75"/>
      <c r="U257" s="75"/>
    </row>
    <row r="258" spans="1:21" ht="15.75" customHeight="1">
      <c r="A258" s="99"/>
      <c r="B258" s="100"/>
      <c r="C258" s="99"/>
      <c r="D258" s="75"/>
      <c r="E258" s="99"/>
      <c r="F258" s="75"/>
      <c r="G258" s="99"/>
      <c r="H258" s="75"/>
      <c r="I258" s="99"/>
      <c r="J258" s="75"/>
      <c r="K258" s="99"/>
      <c r="L258" s="75"/>
      <c r="M258" s="99"/>
      <c r="N258" s="75"/>
      <c r="O258" s="75"/>
      <c r="P258" s="75"/>
      <c r="Q258" s="75"/>
      <c r="R258" s="75"/>
      <c r="S258" s="75"/>
      <c r="T258" s="75"/>
      <c r="U258" s="75"/>
    </row>
    <row r="259" spans="1:21" ht="15.75" customHeight="1">
      <c r="A259" s="99"/>
      <c r="B259" s="100"/>
      <c r="C259" s="99"/>
      <c r="D259" s="75"/>
      <c r="E259" s="99"/>
      <c r="F259" s="75"/>
      <c r="G259" s="99"/>
      <c r="H259" s="75"/>
      <c r="I259" s="99"/>
      <c r="J259" s="75"/>
      <c r="K259" s="99"/>
      <c r="L259" s="75"/>
      <c r="M259" s="99"/>
      <c r="N259" s="75"/>
      <c r="O259" s="75"/>
      <c r="P259" s="75"/>
      <c r="Q259" s="75"/>
      <c r="R259" s="75"/>
      <c r="S259" s="75"/>
      <c r="T259" s="75"/>
      <c r="U259" s="75"/>
    </row>
    <row r="260" spans="1:21" ht="15.75" customHeight="1">
      <c r="A260" s="99"/>
      <c r="B260" s="100"/>
      <c r="C260" s="99"/>
      <c r="D260" s="75"/>
      <c r="E260" s="99"/>
      <c r="F260" s="75"/>
      <c r="G260" s="99"/>
      <c r="H260" s="75"/>
      <c r="I260" s="99"/>
      <c r="J260" s="75"/>
      <c r="K260" s="99"/>
      <c r="L260" s="75"/>
      <c r="M260" s="99"/>
      <c r="N260" s="75"/>
      <c r="O260" s="75"/>
      <c r="P260" s="75"/>
      <c r="Q260" s="75"/>
      <c r="R260" s="75"/>
      <c r="S260" s="75"/>
      <c r="T260" s="75"/>
      <c r="U260" s="75"/>
    </row>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sheetData>
  <printOptions horizontalCentered="1"/>
  <pageMargins left="0.75" right="0.75" top="0.75" bottom="0.75" header="0.5" footer="0.5"/>
  <pageSetup orientation="portrait" scale="90" r:id="rId1"/>
  <headerFooter alignWithMargins="0">
    <oddHeader xml:space="preserve">&amp;C&amp;"Times,Bold"ALBERTA  YOUTH  SCORING  TABLES  </oddHeader>
    <oddFooter>&amp;C&amp;"Times,Bold"&amp;10BANTAMS - PEEWEES  GIRLS  AND  BOYS</oddFooter>
  </headerFooter>
  <rowBreaks count="2" manualBreakCount="2">
    <brk id="55" max="255" man="1"/>
    <brk id="111" max="255" man="1"/>
  </rowBreaks>
</worksheet>
</file>

<file path=xl/worksheets/sheet7.xml><?xml version="1.0" encoding="utf-8"?>
<worksheet xmlns="http://schemas.openxmlformats.org/spreadsheetml/2006/main" xmlns:r="http://schemas.openxmlformats.org/officeDocument/2006/relationships">
  <sheetPr>
    <tabColor indexed="14"/>
  </sheetPr>
  <dimension ref="A1:N257"/>
  <sheetViews>
    <sheetView showGridLines="0" workbookViewId="0" topLeftCell="A1">
      <selection activeCell="O191" sqref="O191"/>
    </sheetView>
  </sheetViews>
  <sheetFormatPr defaultColWidth="8.796875" defaultRowHeight="15" customHeight="1"/>
  <cols>
    <col min="1" max="1" width="6.3984375" style="68" customWidth="1"/>
    <col min="2" max="2" width="6.8984375" style="78" customWidth="1"/>
    <col min="3" max="3" width="6.3984375" style="68" customWidth="1"/>
    <col min="4" max="4" width="6.8984375" style="69" customWidth="1"/>
    <col min="5" max="5" width="6.3984375" style="68" customWidth="1"/>
    <col min="6" max="6" width="6.8984375" style="69" customWidth="1"/>
    <col min="7" max="7" width="6.3984375" style="68" customWidth="1"/>
    <col min="8" max="8" width="6.8984375" style="69" customWidth="1"/>
    <col min="9" max="9" width="6.3984375" style="68" customWidth="1"/>
    <col min="10" max="10" width="6.8984375" style="69" customWidth="1"/>
    <col min="11" max="11" width="6.3984375" style="68" customWidth="1"/>
    <col min="12" max="12" width="6.8984375" style="69" customWidth="1"/>
    <col min="13" max="13" width="6.3984375" style="68" customWidth="1"/>
    <col min="14" max="14" width="6.8984375" style="69" customWidth="1"/>
    <col min="15" max="16" width="11.59765625" style="69" customWidth="1"/>
    <col min="17" max="16384" width="10.8984375" style="69" customWidth="1"/>
  </cols>
  <sheetData>
    <row r="1" spans="1:12" ht="30" customHeight="1">
      <c r="A1" s="61" t="s">
        <v>22</v>
      </c>
      <c r="B1" s="65"/>
      <c r="C1" s="66"/>
      <c r="D1" s="65"/>
      <c r="E1" s="67"/>
      <c r="F1" s="65"/>
      <c r="G1" s="66"/>
      <c r="H1" s="65"/>
      <c r="I1" s="66"/>
      <c r="J1" s="65"/>
      <c r="K1" s="66"/>
      <c r="L1" s="65"/>
    </row>
    <row r="2" spans="1:14" ht="25.5" customHeight="1">
      <c r="A2" s="70" t="s">
        <v>9</v>
      </c>
      <c r="B2" s="71" t="s">
        <v>10</v>
      </c>
      <c r="C2" s="70" t="s">
        <v>9</v>
      </c>
      <c r="D2" s="71" t="s">
        <v>10</v>
      </c>
      <c r="E2" s="70" t="s">
        <v>9</v>
      </c>
      <c r="F2" s="71" t="s">
        <v>10</v>
      </c>
      <c r="G2" s="70" t="s">
        <v>9</v>
      </c>
      <c r="H2" s="71" t="s">
        <v>10</v>
      </c>
      <c r="I2" s="70" t="s">
        <v>9</v>
      </c>
      <c r="J2" s="71" t="s">
        <v>10</v>
      </c>
      <c r="K2" s="70" t="s">
        <v>9</v>
      </c>
      <c r="L2" s="71" t="s">
        <v>10</v>
      </c>
      <c r="M2" s="70" t="s">
        <v>9</v>
      </c>
      <c r="N2" s="71" t="s">
        <v>10</v>
      </c>
    </row>
    <row r="3" spans="1:14" ht="14.25" customHeight="1">
      <c r="A3" s="72">
        <f>TRUNC((16-B3)^1.51*18.5,0)</f>
        <v>500</v>
      </c>
      <c r="B3" s="73">
        <v>7.12</v>
      </c>
      <c r="C3" s="72">
        <f aca="true" t="shared" si="0" ref="C3:C18">TRUNC((16-D3)^1.51*18.5,0)</f>
        <v>403</v>
      </c>
      <c r="D3" s="73">
        <v>8.3</v>
      </c>
      <c r="E3" s="72">
        <f aca="true" t="shared" si="1" ref="E3:E18">TRUNC((16-F3)^1.51*18.5,0)</f>
        <v>315</v>
      </c>
      <c r="F3" s="73">
        <v>9.46</v>
      </c>
      <c r="G3" s="72">
        <f aca="true" t="shared" si="2" ref="G3:G18">TRUNC((16-H3)^1.51*18.5,0)</f>
        <v>249</v>
      </c>
      <c r="H3" s="73">
        <v>10.4</v>
      </c>
      <c r="I3" s="72">
        <f aca="true" t="shared" si="3" ref="I3:I18">TRUNC((16-J3)^1.51*18.5,0)</f>
        <v>188</v>
      </c>
      <c r="J3" s="73">
        <v>11.34</v>
      </c>
      <c r="K3" s="72">
        <f aca="true" t="shared" si="4" ref="K3:K18">TRUNC((16-L3)^1.51*18.5,0)</f>
        <v>109</v>
      </c>
      <c r="L3" s="73">
        <v>12.75</v>
      </c>
      <c r="M3" s="72">
        <f aca="true" t="shared" si="5" ref="M3:M18">TRUNC((16-N3)^1.51*18.5,0)</f>
        <v>46</v>
      </c>
      <c r="N3" s="73">
        <v>14.16</v>
      </c>
    </row>
    <row r="4" spans="1:14" ht="14.25" customHeight="1">
      <c r="A4" s="72">
        <f aca="true" t="shared" si="6" ref="A4:A19">TRUNC((16-B4)^1.51*18.5,0)</f>
        <v>498</v>
      </c>
      <c r="B4" s="73">
        <v>7.145</v>
      </c>
      <c r="C4" s="72">
        <f t="shared" si="0"/>
        <v>401</v>
      </c>
      <c r="D4" s="73">
        <v>8.325</v>
      </c>
      <c r="E4" s="72">
        <f t="shared" si="1"/>
        <v>313</v>
      </c>
      <c r="F4" s="73">
        <v>9.48</v>
      </c>
      <c r="G4" s="72">
        <f t="shared" si="2"/>
        <v>248</v>
      </c>
      <c r="H4" s="73">
        <v>10.42</v>
      </c>
      <c r="I4" s="72">
        <f t="shared" si="3"/>
        <v>187</v>
      </c>
      <c r="J4" s="73">
        <v>11.37</v>
      </c>
      <c r="K4" s="72">
        <f t="shared" si="4"/>
        <v>108</v>
      </c>
      <c r="L4" s="73">
        <v>12.78</v>
      </c>
      <c r="M4" s="72">
        <f t="shared" si="5"/>
        <v>45</v>
      </c>
      <c r="N4" s="73">
        <v>14.19</v>
      </c>
    </row>
    <row r="5" spans="1:14" ht="14.25" customHeight="1">
      <c r="A5" s="72">
        <f t="shared" si="6"/>
        <v>496</v>
      </c>
      <c r="B5" s="73">
        <v>7.17</v>
      </c>
      <c r="C5" s="72">
        <f t="shared" si="0"/>
        <v>399</v>
      </c>
      <c r="D5" s="73">
        <v>8.35</v>
      </c>
      <c r="E5" s="72">
        <f t="shared" si="1"/>
        <v>312</v>
      </c>
      <c r="F5" s="73">
        <v>9.5</v>
      </c>
      <c r="G5" s="72">
        <f t="shared" si="2"/>
        <v>246</v>
      </c>
      <c r="H5" s="73">
        <v>10.44</v>
      </c>
      <c r="I5" s="72">
        <f t="shared" si="3"/>
        <v>185</v>
      </c>
      <c r="J5" s="73">
        <v>11.4</v>
      </c>
      <c r="K5" s="72">
        <f t="shared" si="4"/>
        <v>106</v>
      </c>
      <c r="L5" s="73">
        <v>12.81</v>
      </c>
      <c r="M5" s="72">
        <f t="shared" si="5"/>
        <v>44</v>
      </c>
      <c r="N5" s="73">
        <v>14.22</v>
      </c>
    </row>
    <row r="6" spans="1:14" ht="14.25" customHeight="1">
      <c r="A6" s="72">
        <f t="shared" si="6"/>
        <v>493</v>
      </c>
      <c r="B6" s="73">
        <v>7.195</v>
      </c>
      <c r="C6" s="72">
        <f t="shared" si="0"/>
        <v>397</v>
      </c>
      <c r="D6" s="73">
        <v>8.375</v>
      </c>
      <c r="E6" s="72">
        <f t="shared" si="1"/>
        <v>310</v>
      </c>
      <c r="F6" s="73">
        <v>9.52</v>
      </c>
      <c r="G6" s="72">
        <f t="shared" si="2"/>
        <v>245</v>
      </c>
      <c r="H6" s="73">
        <v>10.46</v>
      </c>
      <c r="I6" s="72">
        <f t="shared" si="3"/>
        <v>183</v>
      </c>
      <c r="J6" s="73">
        <v>11.43</v>
      </c>
      <c r="K6" s="72">
        <f t="shared" si="4"/>
        <v>105</v>
      </c>
      <c r="L6" s="73">
        <v>12.84</v>
      </c>
      <c r="M6" s="72">
        <f t="shared" si="5"/>
        <v>43</v>
      </c>
      <c r="N6" s="73">
        <v>14.25</v>
      </c>
    </row>
    <row r="7" spans="1:14" ht="14.25" customHeight="1">
      <c r="A7" s="72">
        <f t="shared" si="6"/>
        <v>491</v>
      </c>
      <c r="B7" s="73">
        <v>7.22</v>
      </c>
      <c r="C7" s="72">
        <f t="shared" si="0"/>
        <v>395</v>
      </c>
      <c r="D7" s="73">
        <v>8.4</v>
      </c>
      <c r="E7" s="72">
        <f t="shared" si="1"/>
        <v>309</v>
      </c>
      <c r="F7" s="73">
        <v>9.54</v>
      </c>
      <c r="G7" s="72">
        <f t="shared" si="2"/>
        <v>244</v>
      </c>
      <c r="H7" s="73">
        <v>10.48</v>
      </c>
      <c r="I7" s="72">
        <f t="shared" si="3"/>
        <v>181</v>
      </c>
      <c r="J7" s="73">
        <v>11.46</v>
      </c>
      <c r="K7" s="72">
        <f t="shared" si="4"/>
        <v>103</v>
      </c>
      <c r="L7" s="73">
        <v>12.87</v>
      </c>
      <c r="M7" s="72">
        <f t="shared" si="5"/>
        <v>41</v>
      </c>
      <c r="N7" s="73">
        <v>14.28</v>
      </c>
    </row>
    <row r="8" spans="1:14" ht="14.25" customHeight="1">
      <c r="A8" s="72">
        <f t="shared" si="6"/>
        <v>489</v>
      </c>
      <c r="B8" s="73">
        <v>7.245</v>
      </c>
      <c r="C8" s="72">
        <f t="shared" si="0"/>
        <v>393</v>
      </c>
      <c r="D8" s="73">
        <v>8.425</v>
      </c>
      <c r="E8" s="72">
        <f t="shared" si="1"/>
        <v>308</v>
      </c>
      <c r="F8" s="73">
        <v>9.56</v>
      </c>
      <c r="G8" s="72">
        <f t="shared" si="2"/>
        <v>242</v>
      </c>
      <c r="H8" s="73">
        <v>10.5</v>
      </c>
      <c r="I8" s="72">
        <f t="shared" si="3"/>
        <v>179</v>
      </c>
      <c r="J8" s="73">
        <v>11.49</v>
      </c>
      <c r="K8" s="72">
        <f t="shared" si="4"/>
        <v>102</v>
      </c>
      <c r="L8" s="73">
        <v>12.9</v>
      </c>
      <c r="M8" s="72">
        <f t="shared" si="5"/>
        <v>40</v>
      </c>
      <c r="N8" s="73">
        <v>14.31</v>
      </c>
    </row>
    <row r="9" spans="1:14" ht="14.25" customHeight="1">
      <c r="A9" s="72">
        <f t="shared" si="6"/>
        <v>487</v>
      </c>
      <c r="B9" s="73">
        <v>7.27</v>
      </c>
      <c r="C9" s="72">
        <f t="shared" si="0"/>
        <v>391</v>
      </c>
      <c r="D9" s="73">
        <v>8.45</v>
      </c>
      <c r="E9" s="72">
        <f t="shared" si="1"/>
        <v>306</v>
      </c>
      <c r="F9" s="73">
        <v>9.58</v>
      </c>
      <c r="G9" s="72">
        <f t="shared" si="2"/>
        <v>241</v>
      </c>
      <c r="H9" s="73">
        <v>10.52</v>
      </c>
      <c r="I9" s="72">
        <f t="shared" si="3"/>
        <v>178</v>
      </c>
      <c r="J9" s="73">
        <v>11.52</v>
      </c>
      <c r="K9" s="72">
        <f t="shared" si="4"/>
        <v>100</v>
      </c>
      <c r="L9" s="73">
        <v>12.93</v>
      </c>
      <c r="M9" s="72">
        <f t="shared" si="5"/>
        <v>39</v>
      </c>
      <c r="N9" s="73">
        <v>14.34</v>
      </c>
    </row>
    <row r="10" spans="1:14" ht="14.25" customHeight="1">
      <c r="A10" s="72">
        <f t="shared" si="6"/>
        <v>485</v>
      </c>
      <c r="B10" s="73">
        <v>7.295</v>
      </c>
      <c r="C10" s="72">
        <f t="shared" si="0"/>
        <v>389</v>
      </c>
      <c r="D10" s="73">
        <v>8.475</v>
      </c>
      <c r="E10" s="72">
        <f t="shared" si="1"/>
        <v>305</v>
      </c>
      <c r="F10" s="73">
        <v>9.6</v>
      </c>
      <c r="G10" s="72">
        <f t="shared" si="2"/>
        <v>240</v>
      </c>
      <c r="H10" s="73">
        <v>10.54</v>
      </c>
      <c r="I10" s="72">
        <f t="shared" si="3"/>
        <v>176</v>
      </c>
      <c r="J10" s="73">
        <v>11.55</v>
      </c>
      <c r="K10" s="72">
        <f t="shared" si="4"/>
        <v>99</v>
      </c>
      <c r="L10" s="73">
        <v>12.96</v>
      </c>
      <c r="M10" s="72">
        <f t="shared" si="5"/>
        <v>38</v>
      </c>
      <c r="N10" s="73">
        <v>14.37</v>
      </c>
    </row>
    <row r="11" spans="1:14" ht="14.25" customHeight="1">
      <c r="A11" s="72">
        <f t="shared" si="6"/>
        <v>483</v>
      </c>
      <c r="B11" s="73">
        <v>7.32</v>
      </c>
      <c r="C11" s="72">
        <f t="shared" si="0"/>
        <v>387</v>
      </c>
      <c r="D11" s="73">
        <v>8.5</v>
      </c>
      <c r="E11" s="72">
        <f t="shared" si="1"/>
        <v>303</v>
      </c>
      <c r="F11" s="73">
        <v>9.62</v>
      </c>
      <c r="G11" s="72">
        <f t="shared" si="2"/>
        <v>238</v>
      </c>
      <c r="H11" s="73">
        <v>10.56</v>
      </c>
      <c r="I11" s="72">
        <f t="shared" si="3"/>
        <v>174</v>
      </c>
      <c r="J11" s="73">
        <v>11.58</v>
      </c>
      <c r="K11" s="72">
        <f t="shared" si="4"/>
        <v>97</v>
      </c>
      <c r="L11" s="73">
        <v>12.99</v>
      </c>
      <c r="M11" s="72">
        <f t="shared" si="5"/>
        <v>37</v>
      </c>
      <c r="N11" s="73">
        <v>14.4</v>
      </c>
    </row>
    <row r="12" spans="1:14" ht="14.25" customHeight="1">
      <c r="A12" s="72">
        <f t="shared" si="6"/>
        <v>481</v>
      </c>
      <c r="B12" s="73">
        <v>7.345</v>
      </c>
      <c r="C12" s="72">
        <f t="shared" si="0"/>
        <v>385</v>
      </c>
      <c r="D12" s="73">
        <v>8.525</v>
      </c>
      <c r="E12" s="72">
        <f t="shared" si="1"/>
        <v>302</v>
      </c>
      <c r="F12" s="73">
        <v>9.64</v>
      </c>
      <c r="G12" s="72">
        <f t="shared" si="2"/>
        <v>237</v>
      </c>
      <c r="H12" s="73">
        <v>10.58</v>
      </c>
      <c r="I12" s="72">
        <f t="shared" si="3"/>
        <v>172</v>
      </c>
      <c r="J12" s="73">
        <v>11.61</v>
      </c>
      <c r="K12" s="72">
        <f t="shared" si="4"/>
        <v>96</v>
      </c>
      <c r="L12" s="73">
        <v>13.02</v>
      </c>
      <c r="M12" s="72">
        <f t="shared" si="5"/>
        <v>36</v>
      </c>
      <c r="N12" s="73">
        <v>14.43</v>
      </c>
    </row>
    <row r="13" spans="1:14" ht="14.25" customHeight="1">
      <c r="A13" s="72">
        <f t="shared" si="6"/>
        <v>479</v>
      </c>
      <c r="B13" s="73">
        <v>7.37</v>
      </c>
      <c r="C13" s="72">
        <f t="shared" si="0"/>
        <v>383</v>
      </c>
      <c r="D13" s="73">
        <v>8.55</v>
      </c>
      <c r="E13" s="72">
        <f t="shared" si="1"/>
        <v>300</v>
      </c>
      <c r="F13" s="73">
        <v>9.66</v>
      </c>
      <c r="G13" s="72">
        <f t="shared" si="2"/>
        <v>236</v>
      </c>
      <c r="H13" s="73">
        <v>10.6</v>
      </c>
      <c r="I13" s="72">
        <f t="shared" si="3"/>
        <v>170</v>
      </c>
      <c r="J13" s="73">
        <v>11.64</v>
      </c>
      <c r="K13" s="72">
        <f t="shared" si="4"/>
        <v>94</v>
      </c>
      <c r="L13" s="73">
        <v>13.05</v>
      </c>
      <c r="M13" s="72">
        <f t="shared" si="5"/>
        <v>35</v>
      </c>
      <c r="N13" s="73">
        <v>14.46</v>
      </c>
    </row>
    <row r="14" spans="1:14" ht="14.25" customHeight="1">
      <c r="A14" s="72">
        <f t="shared" si="6"/>
        <v>477</v>
      </c>
      <c r="B14" s="73">
        <v>7.395</v>
      </c>
      <c r="C14" s="72">
        <f t="shared" si="0"/>
        <v>381</v>
      </c>
      <c r="D14" s="73">
        <v>8.575</v>
      </c>
      <c r="E14" s="72">
        <f t="shared" si="1"/>
        <v>299</v>
      </c>
      <c r="F14" s="73">
        <v>9.68</v>
      </c>
      <c r="G14" s="72">
        <f t="shared" si="2"/>
        <v>234</v>
      </c>
      <c r="H14" s="73">
        <v>10.62</v>
      </c>
      <c r="I14" s="72">
        <f t="shared" si="3"/>
        <v>169</v>
      </c>
      <c r="J14" s="73">
        <v>11.67</v>
      </c>
      <c r="K14" s="72">
        <f t="shared" si="4"/>
        <v>93</v>
      </c>
      <c r="L14" s="73">
        <v>13.08</v>
      </c>
      <c r="M14" s="72">
        <f t="shared" si="5"/>
        <v>34</v>
      </c>
      <c r="N14" s="73">
        <v>14.49</v>
      </c>
    </row>
    <row r="15" spans="1:14" ht="14.25" customHeight="1">
      <c r="A15" s="72">
        <f t="shared" si="6"/>
        <v>475</v>
      </c>
      <c r="B15" s="73">
        <v>7.42</v>
      </c>
      <c r="C15" s="72">
        <f t="shared" si="0"/>
        <v>379</v>
      </c>
      <c r="D15" s="73">
        <v>8.6</v>
      </c>
      <c r="E15" s="72">
        <f t="shared" si="1"/>
        <v>297</v>
      </c>
      <c r="F15" s="73">
        <v>9.7</v>
      </c>
      <c r="G15" s="72">
        <f t="shared" si="2"/>
        <v>233</v>
      </c>
      <c r="H15" s="73">
        <v>10.64</v>
      </c>
      <c r="I15" s="72">
        <f t="shared" si="3"/>
        <v>167</v>
      </c>
      <c r="J15" s="73">
        <v>11.7</v>
      </c>
      <c r="K15" s="72">
        <f t="shared" si="4"/>
        <v>91</v>
      </c>
      <c r="L15" s="73">
        <v>13.11</v>
      </c>
      <c r="M15" s="72">
        <f t="shared" si="5"/>
        <v>33</v>
      </c>
      <c r="N15" s="73">
        <v>14.52</v>
      </c>
    </row>
    <row r="16" spans="1:14" ht="14.25" customHeight="1">
      <c r="A16" s="72">
        <f t="shared" si="6"/>
        <v>472</v>
      </c>
      <c r="B16" s="73">
        <v>7.445</v>
      </c>
      <c r="C16" s="72">
        <f t="shared" si="0"/>
        <v>378</v>
      </c>
      <c r="D16" s="73">
        <v>8.625</v>
      </c>
      <c r="E16" s="72">
        <f t="shared" si="1"/>
        <v>296</v>
      </c>
      <c r="F16" s="73">
        <v>9.72</v>
      </c>
      <c r="G16" s="72">
        <f t="shared" si="2"/>
        <v>232</v>
      </c>
      <c r="H16" s="73">
        <v>10.66</v>
      </c>
      <c r="I16" s="72">
        <f t="shared" si="3"/>
        <v>165</v>
      </c>
      <c r="J16" s="73">
        <v>11.73</v>
      </c>
      <c r="K16" s="72">
        <f t="shared" si="4"/>
        <v>90</v>
      </c>
      <c r="L16" s="73">
        <v>13.14</v>
      </c>
      <c r="M16" s="72">
        <f t="shared" si="5"/>
        <v>32</v>
      </c>
      <c r="N16" s="73">
        <v>14.55</v>
      </c>
    </row>
    <row r="17" spans="1:14" ht="14.25" customHeight="1">
      <c r="A17" s="72">
        <f t="shared" si="6"/>
        <v>470</v>
      </c>
      <c r="B17" s="73">
        <v>7.47</v>
      </c>
      <c r="C17" s="72">
        <f t="shared" si="0"/>
        <v>376</v>
      </c>
      <c r="D17" s="73">
        <v>8.65</v>
      </c>
      <c r="E17" s="72">
        <f t="shared" si="1"/>
        <v>295</v>
      </c>
      <c r="F17" s="73">
        <v>9.74</v>
      </c>
      <c r="G17" s="72">
        <f t="shared" si="2"/>
        <v>230</v>
      </c>
      <c r="H17" s="73">
        <v>10.68</v>
      </c>
      <c r="I17" s="72">
        <f t="shared" si="3"/>
        <v>163</v>
      </c>
      <c r="J17" s="73">
        <v>11.76</v>
      </c>
      <c r="K17" s="72">
        <f t="shared" si="4"/>
        <v>88</v>
      </c>
      <c r="L17" s="73">
        <v>13.17</v>
      </c>
      <c r="M17" s="72">
        <f t="shared" si="5"/>
        <v>31</v>
      </c>
      <c r="N17" s="73">
        <v>14.58</v>
      </c>
    </row>
    <row r="18" spans="1:14" ht="14.25" customHeight="1">
      <c r="A18" s="72">
        <f t="shared" si="6"/>
        <v>468</v>
      </c>
      <c r="B18" s="73">
        <v>7.495</v>
      </c>
      <c r="C18" s="72">
        <f t="shared" si="0"/>
        <v>374</v>
      </c>
      <c r="D18" s="73">
        <v>8.675</v>
      </c>
      <c r="E18" s="72">
        <f t="shared" si="1"/>
        <v>293</v>
      </c>
      <c r="F18" s="73">
        <v>9.76</v>
      </c>
      <c r="G18" s="72">
        <f t="shared" si="2"/>
        <v>229</v>
      </c>
      <c r="H18" s="73">
        <v>10.7</v>
      </c>
      <c r="I18" s="72">
        <f t="shared" si="3"/>
        <v>162</v>
      </c>
      <c r="J18" s="73">
        <v>11.79</v>
      </c>
      <c r="K18" s="72">
        <f t="shared" si="4"/>
        <v>87</v>
      </c>
      <c r="L18" s="73">
        <v>13.2</v>
      </c>
      <c r="M18" s="72">
        <f t="shared" si="5"/>
        <v>30</v>
      </c>
      <c r="N18" s="73">
        <v>14.61</v>
      </c>
    </row>
    <row r="19" spans="1:14" ht="14.25" customHeight="1">
      <c r="A19" s="72">
        <f t="shared" si="6"/>
        <v>466</v>
      </c>
      <c r="B19" s="73">
        <v>7.52</v>
      </c>
      <c r="C19" s="72">
        <f aca="true" t="shared" si="7" ref="C19:C34">TRUNC((16-D19)^1.51*18.5,0)</f>
        <v>372</v>
      </c>
      <c r="D19" s="73">
        <v>8.7</v>
      </c>
      <c r="E19" s="72">
        <f aca="true" t="shared" si="8" ref="E19:E34">TRUNC((16-F19)^1.51*18.5,0)</f>
        <v>292</v>
      </c>
      <c r="F19" s="73">
        <v>9.78</v>
      </c>
      <c r="G19" s="72">
        <f aca="true" t="shared" si="9" ref="G19:G34">TRUNC((16-H19)^1.51*18.5,0)</f>
        <v>228</v>
      </c>
      <c r="H19" s="73">
        <v>10.72</v>
      </c>
      <c r="I19" s="72">
        <f aca="true" t="shared" si="10" ref="I19:I34">TRUNC((16-J19)^1.51*18.5,0)</f>
        <v>160</v>
      </c>
      <c r="J19" s="73">
        <v>11.82</v>
      </c>
      <c r="K19" s="72">
        <f aca="true" t="shared" si="11" ref="K19:K34">TRUNC((16-L19)^1.51*18.5,0)</f>
        <v>86</v>
      </c>
      <c r="L19" s="73">
        <v>13.23</v>
      </c>
      <c r="M19" s="72">
        <f aca="true" t="shared" si="12" ref="M19:M34">TRUNC((16-N19)^1.51*18.5,0)</f>
        <v>29</v>
      </c>
      <c r="N19" s="73">
        <v>14.64</v>
      </c>
    </row>
    <row r="20" spans="1:14" ht="14.25" customHeight="1">
      <c r="A20" s="72">
        <f aca="true" t="shared" si="13" ref="A20:A35">TRUNC((16-B20)^1.51*18.5,0)</f>
        <v>464</v>
      </c>
      <c r="B20" s="73">
        <v>7.545</v>
      </c>
      <c r="C20" s="72">
        <f t="shared" si="7"/>
        <v>370</v>
      </c>
      <c r="D20" s="73">
        <v>8.725</v>
      </c>
      <c r="E20" s="72">
        <f t="shared" si="8"/>
        <v>290</v>
      </c>
      <c r="F20" s="73">
        <v>9.8</v>
      </c>
      <c r="G20" s="72">
        <f t="shared" si="9"/>
        <v>226</v>
      </c>
      <c r="H20" s="73">
        <v>10.74</v>
      </c>
      <c r="I20" s="72">
        <f t="shared" si="10"/>
        <v>158</v>
      </c>
      <c r="J20" s="73">
        <v>11.85</v>
      </c>
      <c r="K20" s="72">
        <f t="shared" si="11"/>
        <v>84</v>
      </c>
      <c r="L20" s="73">
        <v>13.26</v>
      </c>
      <c r="M20" s="72">
        <f t="shared" si="12"/>
        <v>28</v>
      </c>
      <c r="N20" s="73">
        <v>14.67</v>
      </c>
    </row>
    <row r="21" spans="1:14" ht="14.25" customHeight="1">
      <c r="A21" s="72">
        <f t="shared" si="13"/>
        <v>462</v>
      </c>
      <c r="B21" s="73">
        <v>7.57</v>
      </c>
      <c r="C21" s="72">
        <f t="shared" si="7"/>
        <v>368</v>
      </c>
      <c r="D21" s="73">
        <v>8.75</v>
      </c>
      <c r="E21" s="72">
        <f t="shared" si="8"/>
        <v>289</v>
      </c>
      <c r="F21" s="73">
        <v>9.82</v>
      </c>
      <c r="G21" s="72">
        <f t="shared" si="9"/>
        <v>225</v>
      </c>
      <c r="H21" s="73">
        <v>10.76</v>
      </c>
      <c r="I21" s="72">
        <f t="shared" si="10"/>
        <v>156</v>
      </c>
      <c r="J21" s="73">
        <v>11.88</v>
      </c>
      <c r="K21" s="72">
        <f t="shared" si="11"/>
        <v>83</v>
      </c>
      <c r="L21" s="73">
        <v>13.29</v>
      </c>
      <c r="M21" s="72">
        <f t="shared" si="12"/>
        <v>27</v>
      </c>
      <c r="N21" s="73">
        <v>14.7</v>
      </c>
    </row>
    <row r="22" spans="1:14" ht="14.25" customHeight="1">
      <c r="A22" s="72">
        <f t="shared" si="13"/>
        <v>460</v>
      </c>
      <c r="B22" s="73">
        <v>7.595</v>
      </c>
      <c r="C22" s="72">
        <f t="shared" si="7"/>
        <v>366</v>
      </c>
      <c r="D22" s="73">
        <v>8.775</v>
      </c>
      <c r="E22" s="72">
        <f t="shared" si="8"/>
        <v>288</v>
      </c>
      <c r="F22" s="73">
        <v>9.84</v>
      </c>
      <c r="G22" s="72">
        <f t="shared" si="9"/>
        <v>224</v>
      </c>
      <c r="H22" s="73">
        <v>10.78</v>
      </c>
      <c r="I22" s="72">
        <f t="shared" si="10"/>
        <v>155</v>
      </c>
      <c r="J22" s="73">
        <v>11.91</v>
      </c>
      <c r="K22" s="72">
        <f t="shared" si="11"/>
        <v>81</v>
      </c>
      <c r="L22" s="73">
        <v>13.32</v>
      </c>
      <c r="M22" s="72">
        <f t="shared" si="12"/>
        <v>26</v>
      </c>
      <c r="N22" s="73">
        <v>14.73</v>
      </c>
    </row>
    <row r="23" spans="1:14" ht="14.25" customHeight="1">
      <c r="A23" s="72">
        <f t="shared" si="13"/>
        <v>458</v>
      </c>
      <c r="B23" s="73">
        <v>7.62</v>
      </c>
      <c r="C23" s="72">
        <f t="shared" si="7"/>
        <v>364</v>
      </c>
      <c r="D23" s="73">
        <v>8.8</v>
      </c>
      <c r="E23" s="72">
        <f t="shared" si="8"/>
        <v>286</v>
      </c>
      <c r="F23" s="73">
        <v>9.86</v>
      </c>
      <c r="G23" s="72">
        <f t="shared" si="9"/>
        <v>223</v>
      </c>
      <c r="H23" s="73">
        <v>10.8</v>
      </c>
      <c r="I23" s="72">
        <f t="shared" si="10"/>
        <v>153</v>
      </c>
      <c r="J23" s="73">
        <v>11.94</v>
      </c>
      <c r="K23" s="72">
        <f t="shared" si="11"/>
        <v>80</v>
      </c>
      <c r="L23" s="73">
        <v>13.35</v>
      </c>
      <c r="M23" s="72">
        <f t="shared" si="12"/>
        <v>25</v>
      </c>
      <c r="N23" s="73">
        <v>14.76</v>
      </c>
    </row>
    <row r="24" spans="1:14" ht="14.25" customHeight="1">
      <c r="A24" s="72">
        <f t="shared" si="13"/>
        <v>456</v>
      </c>
      <c r="B24" s="73">
        <v>7.645</v>
      </c>
      <c r="C24" s="72">
        <f t="shared" si="7"/>
        <v>362</v>
      </c>
      <c r="D24" s="73">
        <v>8.825</v>
      </c>
      <c r="E24" s="72">
        <f t="shared" si="8"/>
        <v>285</v>
      </c>
      <c r="F24" s="73">
        <v>9.88</v>
      </c>
      <c r="G24" s="72">
        <f t="shared" si="9"/>
        <v>221</v>
      </c>
      <c r="H24" s="73">
        <v>10.82</v>
      </c>
      <c r="I24" s="72">
        <f t="shared" si="10"/>
        <v>151</v>
      </c>
      <c r="J24" s="73">
        <v>11.97</v>
      </c>
      <c r="K24" s="72">
        <f t="shared" si="11"/>
        <v>79</v>
      </c>
      <c r="L24" s="73">
        <v>13.38</v>
      </c>
      <c r="M24" s="72">
        <f t="shared" si="12"/>
        <v>24</v>
      </c>
      <c r="N24" s="73">
        <v>14.79</v>
      </c>
    </row>
    <row r="25" spans="1:14" ht="14.25" customHeight="1">
      <c r="A25" s="72">
        <f t="shared" si="13"/>
        <v>454</v>
      </c>
      <c r="B25" s="73">
        <v>7.67</v>
      </c>
      <c r="C25" s="72">
        <f t="shared" si="7"/>
        <v>360</v>
      </c>
      <c r="D25" s="73">
        <v>8.85</v>
      </c>
      <c r="E25" s="72">
        <f t="shared" si="8"/>
        <v>283</v>
      </c>
      <c r="F25" s="73">
        <v>9.9</v>
      </c>
      <c r="G25" s="72">
        <f t="shared" si="9"/>
        <v>220</v>
      </c>
      <c r="H25" s="73">
        <v>10.84</v>
      </c>
      <c r="I25" s="72">
        <f t="shared" si="10"/>
        <v>150</v>
      </c>
      <c r="J25" s="73">
        <v>12</v>
      </c>
      <c r="K25" s="72">
        <f t="shared" si="11"/>
        <v>77</v>
      </c>
      <c r="L25" s="73">
        <v>13.41</v>
      </c>
      <c r="M25" s="72">
        <f t="shared" si="12"/>
        <v>23</v>
      </c>
      <c r="N25" s="73">
        <v>14.82</v>
      </c>
    </row>
    <row r="26" spans="1:14" ht="14.25" customHeight="1">
      <c r="A26" s="72">
        <f t="shared" si="13"/>
        <v>452</v>
      </c>
      <c r="B26" s="73">
        <v>7.695</v>
      </c>
      <c r="C26" s="72">
        <f t="shared" si="7"/>
        <v>358</v>
      </c>
      <c r="D26" s="73">
        <v>8.875</v>
      </c>
      <c r="E26" s="72">
        <f t="shared" si="8"/>
        <v>282</v>
      </c>
      <c r="F26" s="73">
        <v>9.92</v>
      </c>
      <c r="G26" s="72">
        <f t="shared" si="9"/>
        <v>219</v>
      </c>
      <c r="H26" s="73">
        <v>10.86</v>
      </c>
      <c r="I26" s="72">
        <f t="shared" si="10"/>
        <v>148</v>
      </c>
      <c r="J26" s="73">
        <v>12.03</v>
      </c>
      <c r="K26" s="72">
        <f t="shared" si="11"/>
        <v>76</v>
      </c>
      <c r="L26" s="73">
        <v>13.44</v>
      </c>
      <c r="M26" s="72">
        <f t="shared" si="12"/>
        <v>22</v>
      </c>
      <c r="N26" s="73">
        <v>14.85</v>
      </c>
    </row>
    <row r="27" spans="1:14" ht="14.25" customHeight="1">
      <c r="A27" s="72">
        <f t="shared" si="13"/>
        <v>450</v>
      </c>
      <c r="B27" s="73">
        <v>7.72</v>
      </c>
      <c r="C27" s="72">
        <f t="shared" si="7"/>
        <v>356</v>
      </c>
      <c r="D27" s="73">
        <v>8.9</v>
      </c>
      <c r="E27" s="72">
        <f t="shared" si="8"/>
        <v>280</v>
      </c>
      <c r="F27" s="73">
        <v>9.94</v>
      </c>
      <c r="G27" s="72">
        <f t="shared" si="9"/>
        <v>217</v>
      </c>
      <c r="H27" s="73">
        <v>10.88</v>
      </c>
      <c r="I27" s="72">
        <f t="shared" si="10"/>
        <v>146</v>
      </c>
      <c r="J27" s="73">
        <v>12.06</v>
      </c>
      <c r="K27" s="72">
        <f t="shared" si="11"/>
        <v>75</v>
      </c>
      <c r="L27" s="73">
        <v>13.47</v>
      </c>
      <c r="M27" s="72">
        <f t="shared" si="12"/>
        <v>21</v>
      </c>
      <c r="N27" s="73">
        <v>14.88</v>
      </c>
    </row>
    <row r="28" spans="1:14" ht="14.25" customHeight="1">
      <c r="A28" s="72">
        <f t="shared" si="13"/>
        <v>448</v>
      </c>
      <c r="B28" s="73">
        <v>7.745</v>
      </c>
      <c r="C28" s="72">
        <f t="shared" si="7"/>
        <v>355</v>
      </c>
      <c r="D28" s="73">
        <v>8.925</v>
      </c>
      <c r="E28" s="72">
        <f t="shared" si="8"/>
        <v>279</v>
      </c>
      <c r="F28" s="73">
        <v>9.96</v>
      </c>
      <c r="G28" s="72">
        <f t="shared" si="9"/>
        <v>216</v>
      </c>
      <c r="H28" s="73">
        <v>10.9</v>
      </c>
      <c r="I28" s="72">
        <f t="shared" si="10"/>
        <v>144</v>
      </c>
      <c r="J28" s="73">
        <v>12.09</v>
      </c>
      <c r="K28" s="72">
        <f t="shared" si="11"/>
        <v>73</v>
      </c>
      <c r="L28" s="73">
        <v>13.5</v>
      </c>
      <c r="M28" s="72">
        <f t="shared" si="12"/>
        <v>20</v>
      </c>
      <c r="N28" s="73">
        <v>14.915</v>
      </c>
    </row>
    <row r="29" spans="1:14" ht="14.25" customHeight="1">
      <c r="A29" s="72">
        <f t="shared" si="13"/>
        <v>446</v>
      </c>
      <c r="B29" s="73">
        <v>7.77</v>
      </c>
      <c r="C29" s="72">
        <f t="shared" si="7"/>
        <v>353</v>
      </c>
      <c r="D29" s="73">
        <v>8.95</v>
      </c>
      <c r="E29" s="72">
        <f t="shared" si="8"/>
        <v>278</v>
      </c>
      <c r="F29" s="73">
        <v>9.98</v>
      </c>
      <c r="G29" s="72">
        <f t="shared" si="9"/>
        <v>215</v>
      </c>
      <c r="H29" s="73">
        <v>10.92</v>
      </c>
      <c r="I29" s="72">
        <f t="shared" si="10"/>
        <v>143</v>
      </c>
      <c r="J29" s="73">
        <v>12.12</v>
      </c>
      <c r="K29" s="72">
        <f t="shared" si="11"/>
        <v>72</v>
      </c>
      <c r="L29" s="73">
        <v>13.53</v>
      </c>
      <c r="M29" s="72">
        <f t="shared" si="12"/>
        <v>19</v>
      </c>
      <c r="N29" s="73">
        <v>14.95</v>
      </c>
    </row>
    <row r="30" spans="1:14" ht="14.25" customHeight="1">
      <c r="A30" s="72">
        <f t="shared" si="13"/>
        <v>444</v>
      </c>
      <c r="B30" s="73">
        <v>7.795</v>
      </c>
      <c r="C30" s="72">
        <f t="shared" si="7"/>
        <v>351</v>
      </c>
      <c r="D30" s="73">
        <v>8.975</v>
      </c>
      <c r="E30" s="72">
        <f t="shared" si="8"/>
        <v>276</v>
      </c>
      <c r="F30" s="73">
        <v>10</v>
      </c>
      <c r="G30" s="72">
        <f t="shared" si="9"/>
        <v>214</v>
      </c>
      <c r="H30" s="73">
        <v>10.94</v>
      </c>
      <c r="I30" s="72">
        <f t="shared" si="10"/>
        <v>141</v>
      </c>
      <c r="J30" s="73">
        <v>12.15</v>
      </c>
      <c r="K30" s="72">
        <f t="shared" si="11"/>
        <v>71</v>
      </c>
      <c r="L30" s="73">
        <v>13.56</v>
      </c>
      <c r="M30" s="72">
        <f t="shared" si="12"/>
        <v>18</v>
      </c>
      <c r="N30" s="73">
        <v>14.985</v>
      </c>
    </row>
    <row r="31" spans="1:14" ht="14.25" customHeight="1">
      <c r="A31" s="72">
        <f t="shared" si="13"/>
        <v>442</v>
      </c>
      <c r="B31" s="73">
        <v>7.82</v>
      </c>
      <c r="C31" s="72">
        <f t="shared" si="7"/>
        <v>349</v>
      </c>
      <c r="D31" s="73">
        <v>9</v>
      </c>
      <c r="E31" s="72">
        <f t="shared" si="8"/>
        <v>275</v>
      </c>
      <c r="F31" s="73">
        <v>10.02</v>
      </c>
      <c r="G31" s="72">
        <f t="shared" si="9"/>
        <v>212</v>
      </c>
      <c r="H31" s="73">
        <v>10.96</v>
      </c>
      <c r="I31" s="72">
        <f t="shared" si="10"/>
        <v>139</v>
      </c>
      <c r="J31" s="73">
        <v>12.18</v>
      </c>
      <c r="K31" s="72">
        <f t="shared" si="11"/>
        <v>69</v>
      </c>
      <c r="L31" s="73">
        <v>13.59</v>
      </c>
      <c r="M31" s="72">
        <f t="shared" si="12"/>
        <v>17</v>
      </c>
      <c r="N31" s="73">
        <v>15.02</v>
      </c>
    </row>
    <row r="32" spans="1:14" ht="14.25" customHeight="1">
      <c r="A32" s="72">
        <f t="shared" si="13"/>
        <v>439</v>
      </c>
      <c r="B32" s="73">
        <v>7.845</v>
      </c>
      <c r="C32" s="72">
        <f t="shared" si="7"/>
        <v>347</v>
      </c>
      <c r="D32" s="73">
        <v>9.025</v>
      </c>
      <c r="E32" s="72">
        <f t="shared" si="8"/>
        <v>274</v>
      </c>
      <c r="F32" s="73">
        <v>10.04</v>
      </c>
      <c r="G32" s="72">
        <f t="shared" si="9"/>
        <v>211</v>
      </c>
      <c r="H32" s="73">
        <v>10.98</v>
      </c>
      <c r="I32" s="72">
        <f t="shared" si="10"/>
        <v>138</v>
      </c>
      <c r="J32" s="73">
        <v>12.21</v>
      </c>
      <c r="K32" s="72">
        <f t="shared" si="11"/>
        <v>68</v>
      </c>
      <c r="L32" s="73">
        <v>13.62</v>
      </c>
      <c r="M32" s="72">
        <f t="shared" si="12"/>
        <v>16</v>
      </c>
      <c r="N32" s="73">
        <v>15.055</v>
      </c>
    </row>
    <row r="33" spans="1:14" ht="14.25" customHeight="1">
      <c r="A33" s="72">
        <f t="shared" si="13"/>
        <v>437</v>
      </c>
      <c r="B33" s="73">
        <v>7.87</v>
      </c>
      <c r="C33" s="72">
        <f t="shared" si="7"/>
        <v>345</v>
      </c>
      <c r="D33" s="73">
        <v>9.05</v>
      </c>
      <c r="E33" s="72">
        <f t="shared" si="8"/>
        <v>272</v>
      </c>
      <c r="F33" s="73">
        <v>10.06</v>
      </c>
      <c r="G33" s="72">
        <f t="shared" si="9"/>
        <v>210</v>
      </c>
      <c r="H33" s="73">
        <v>11</v>
      </c>
      <c r="I33" s="72">
        <f t="shared" si="10"/>
        <v>136</v>
      </c>
      <c r="J33" s="73">
        <v>12.24</v>
      </c>
      <c r="K33" s="72">
        <f t="shared" si="11"/>
        <v>67</v>
      </c>
      <c r="L33" s="73">
        <v>13.65</v>
      </c>
      <c r="M33" s="72">
        <f t="shared" si="12"/>
        <v>15</v>
      </c>
      <c r="N33" s="73">
        <v>15.097</v>
      </c>
    </row>
    <row r="34" spans="1:14" ht="14.25" customHeight="1">
      <c r="A34" s="72">
        <f t="shared" si="13"/>
        <v>435</v>
      </c>
      <c r="B34" s="73">
        <v>7.895</v>
      </c>
      <c r="C34" s="72">
        <f t="shared" si="7"/>
        <v>343</v>
      </c>
      <c r="D34" s="73">
        <v>9.075</v>
      </c>
      <c r="E34" s="72">
        <f t="shared" si="8"/>
        <v>271</v>
      </c>
      <c r="F34" s="73">
        <v>10.08</v>
      </c>
      <c r="G34" s="72">
        <f t="shared" si="9"/>
        <v>208</v>
      </c>
      <c r="H34" s="73">
        <v>11.02</v>
      </c>
      <c r="I34" s="72">
        <f t="shared" si="10"/>
        <v>135</v>
      </c>
      <c r="J34" s="73">
        <v>12.27</v>
      </c>
      <c r="K34" s="72">
        <f t="shared" si="11"/>
        <v>65</v>
      </c>
      <c r="L34" s="73">
        <v>13.68</v>
      </c>
      <c r="M34" s="72">
        <f t="shared" si="12"/>
        <v>14</v>
      </c>
      <c r="N34" s="73">
        <v>15.139</v>
      </c>
    </row>
    <row r="35" spans="1:14" ht="14.25" customHeight="1">
      <c r="A35" s="72">
        <f t="shared" si="13"/>
        <v>433</v>
      </c>
      <c r="B35" s="73">
        <v>7.92</v>
      </c>
      <c r="C35" s="72">
        <f aca="true" t="shared" si="14" ref="C35:C49">TRUNC((16-D35)^1.51*18.5,0)</f>
        <v>341</v>
      </c>
      <c r="D35" s="73">
        <v>9.1</v>
      </c>
      <c r="E35" s="72">
        <f aca="true" t="shared" si="15" ref="E35:E49">TRUNC((16-F35)^1.51*18.5,0)</f>
        <v>269</v>
      </c>
      <c r="F35" s="73">
        <v>10.1</v>
      </c>
      <c r="G35" s="72">
        <f aca="true" t="shared" si="16" ref="G35:G49">TRUNC((16-H35)^1.51*18.5,0)</f>
        <v>207</v>
      </c>
      <c r="H35" s="73">
        <v>11.04</v>
      </c>
      <c r="I35" s="72">
        <f aca="true" t="shared" si="17" ref="I35:I49">TRUNC((16-J35)^1.51*18.5,0)</f>
        <v>133</v>
      </c>
      <c r="J35" s="73">
        <v>12.3</v>
      </c>
      <c r="K35" s="72">
        <f aca="true" t="shared" si="18" ref="K35:K49">TRUNC((16-L35)^1.51*18.5,0)</f>
        <v>64</v>
      </c>
      <c r="L35" s="73">
        <v>13.71</v>
      </c>
      <c r="M35" s="72">
        <f aca="true" t="shared" si="19" ref="M35:M45">TRUNC((16-N35)^1.51*18.5,0)</f>
        <v>13</v>
      </c>
      <c r="N35" s="73">
        <v>15.181</v>
      </c>
    </row>
    <row r="36" spans="1:14" ht="14.25" customHeight="1">
      <c r="A36" s="72">
        <f aca="true" t="shared" si="20" ref="A36:A49">TRUNC((16-B36)^1.51*18.5,0)</f>
        <v>431</v>
      </c>
      <c r="B36" s="73">
        <v>7.945</v>
      </c>
      <c r="C36" s="72">
        <f t="shared" si="14"/>
        <v>339</v>
      </c>
      <c r="D36" s="73">
        <v>9.125</v>
      </c>
      <c r="E36" s="72">
        <f t="shared" si="15"/>
        <v>268</v>
      </c>
      <c r="F36" s="73">
        <v>10.12</v>
      </c>
      <c r="G36" s="72">
        <f t="shared" si="16"/>
        <v>206</v>
      </c>
      <c r="H36" s="73">
        <v>11.06</v>
      </c>
      <c r="I36" s="72">
        <f t="shared" si="17"/>
        <v>131</v>
      </c>
      <c r="J36" s="73">
        <v>12.33</v>
      </c>
      <c r="K36" s="72">
        <f t="shared" si="18"/>
        <v>63</v>
      </c>
      <c r="L36" s="73">
        <v>13.74</v>
      </c>
      <c r="M36" s="72">
        <f t="shared" si="19"/>
        <v>12</v>
      </c>
      <c r="N36" s="73">
        <v>15.222999999999999</v>
      </c>
    </row>
    <row r="37" spans="1:14" ht="14.25" customHeight="1">
      <c r="A37" s="72">
        <f t="shared" si="20"/>
        <v>429</v>
      </c>
      <c r="B37" s="73">
        <v>7.97</v>
      </c>
      <c r="C37" s="72">
        <f t="shared" si="14"/>
        <v>338</v>
      </c>
      <c r="D37" s="73">
        <v>9.15</v>
      </c>
      <c r="E37" s="72">
        <f t="shared" si="15"/>
        <v>267</v>
      </c>
      <c r="F37" s="73">
        <v>10.14</v>
      </c>
      <c r="G37" s="72">
        <f t="shared" si="16"/>
        <v>205</v>
      </c>
      <c r="H37" s="73">
        <v>11.08</v>
      </c>
      <c r="I37" s="72">
        <f t="shared" si="17"/>
        <v>130</v>
      </c>
      <c r="J37" s="73">
        <v>12.36</v>
      </c>
      <c r="K37" s="72">
        <f t="shared" si="18"/>
        <v>62</v>
      </c>
      <c r="L37" s="73">
        <v>13.77</v>
      </c>
      <c r="M37" s="72">
        <f t="shared" si="19"/>
        <v>11</v>
      </c>
      <c r="N37" s="73">
        <v>15.265</v>
      </c>
    </row>
    <row r="38" spans="1:14" ht="14.25" customHeight="1">
      <c r="A38" s="72">
        <f t="shared" si="20"/>
        <v>427</v>
      </c>
      <c r="B38" s="73">
        <v>7.995</v>
      </c>
      <c r="C38" s="72">
        <f t="shared" si="14"/>
        <v>336</v>
      </c>
      <c r="D38" s="73">
        <v>9.175</v>
      </c>
      <c r="E38" s="72">
        <f t="shared" si="15"/>
        <v>265</v>
      </c>
      <c r="F38" s="73">
        <v>10.16</v>
      </c>
      <c r="G38" s="72">
        <f t="shared" si="16"/>
        <v>203</v>
      </c>
      <c r="H38" s="73">
        <v>11.1</v>
      </c>
      <c r="I38" s="72">
        <f t="shared" si="17"/>
        <v>128</v>
      </c>
      <c r="J38" s="73">
        <v>12.39</v>
      </c>
      <c r="K38" s="72">
        <f t="shared" si="18"/>
        <v>60</v>
      </c>
      <c r="L38" s="73">
        <v>13.8</v>
      </c>
      <c r="M38" s="72">
        <f t="shared" si="19"/>
        <v>10</v>
      </c>
      <c r="N38" s="73">
        <v>15.307</v>
      </c>
    </row>
    <row r="39" spans="1:14" ht="14.25" customHeight="1">
      <c r="A39" s="72">
        <f t="shared" si="20"/>
        <v>425</v>
      </c>
      <c r="B39" s="73">
        <v>8.02</v>
      </c>
      <c r="C39" s="72">
        <f t="shared" si="14"/>
        <v>334</v>
      </c>
      <c r="D39" s="73">
        <v>9.2</v>
      </c>
      <c r="E39" s="72">
        <f t="shared" si="15"/>
        <v>264</v>
      </c>
      <c r="F39" s="73">
        <v>10.18</v>
      </c>
      <c r="G39" s="72">
        <f t="shared" si="16"/>
        <v>202</v>
      </c>
      <c r="H39" s="73">
        <v>11.12</v>
      </c>
      <c r="I39" s="72">
        <f t="shared" si="17"/>
        <v>126</v>
      </c>
      <c r="J39" s="73">
        <v>12.42</v>
      </c>
      <c r="K39" s="72">
        <f t="shared" si="18"/>
        <v>59</v>
      </c>
      <c r="L39" s="73">
        <v>13.83</v>
      </c>
      <c r="M39" s="72">
        <f t="shared" si="19"/>
        <v>9</v>
      </c>
      <c r="N39" s="73">
        <v>15.349</v>
      </c>
    </row>
    <row r="40" spans="1:14" ht="14.25" customHeight="1">
      <c r="A40" s="72">
        <f t="shared" si="20"/>
        <v>423</v>
      </c>
      <c r="B40" s="73">
        <v>8.045</v>
      </c>
      <c r="C40" s="72">
        <f t="shared" si="14"/>
        <v>332</v>
      </c>
      <c r="D40" s="73">
        <v>9.225</v>
      </c>
      <c r="E40" s="72">
        <f t="shared" si="15"/>
        <v>262</v>
      </c>
      <c r="F40" s="73">
        <v>10.2</v>
      </c>
      <c r="G40" s="72">
        <f t="shared" si="16"/>
        <v>201</v>
      </c>
      <c r="H40" s="73">
        <v>11.14</v>
      </c>
      <c r="I40" s="72">
        <f t="shared" si="17"/>
        <v>125</v>
      </c>
      <c r="J40" s="73">
        <v>12.45</v>
      </c>
      <c r="K40" s="72">
        <f t="shared" si="18"/>
        <v>58</v>
      </c>
      <c r="L40" s="73">
        <v>13.86</v>
      </c>
      <c r="M40" s="72">
        <f t="shared" si="19"/>
        <v>8</v>
      </c>
      <c r="N40" s="73">
        <v>15.391</v>
      </c>
    </row>
    <row r="41" spans="1:14" ht="14.25" customHeight="1">
      <c r="A41" s="72">
        <f t="shared" si="20"/>
        <v>421</v>
      </c>
      <c r="B41" s="73">
        <v>8.07</v>
      </c>
      <c r="C41" s="72">
        <f t="shared" si="14"/>
        <v>330</v>
      </c>
      <c r="D41" s="73">
        <v>9.25</v>
      </c>
      <c r="E41" s="72">
        <f t="shared" si="15"/>
        <v>261</v>
      </c>
      <c r="F41" s="73">
        <v>10.22</v>
      </c>
      <c r="G41" s="72">
        <f t="shared" si="16"/>
        <v>200</v>
      </c>
      <c r="H41" s="73">
        <v>11.16</v>
      </c>
      <c r="I41" s="72">
        <f t="shared" si="17"/>
        <v>123</v>
      </c>
      <c r="J41" s="73">
        <v>12.48</v>
      </c>
      <c r="K41" s="72">
        <f t="shared" si="18"/>
        <v>57</v>
      </c>
      <c r="L41" s="73">
        <v>13.89</v>
      </c>
      <c r="M41" s="72">
        <f t="shared" si="19"/>
        <v>7</v>
      </c>
      <c r="N41" s="73">
        <v>15.433</v>
      </c>
    </row>
    <row r="42" spans="1:14" ht="14.25" customHeight="1">
      <c r="A42" s="72">
        <f t="shared" si="20"/>
        <v>419</v>
      </c>
      <c r="B42" s="73">
        <v>8.095</v>
      </c>
      <c r="C42" s="72">
        <f t="shared" si="14"/>
        <v>328</v>
      </c>
      <c r="D42" s="73">
        <v>9.275</v>
      </c>
      <c r="E42" s="72">
        <f t="shared" si="15"/>
        <v>260</v>
      </c>
      <c r="F42" s="73">
        <v>10.24</v>
      </c>
      <c r="G42" s="72">
        <f t="shared" si="16"/>
        <v>198</v>
      </c>
      <c r="H42" s="73">
        <v>11.18</v>
      </c>
      <c r="I42" s="72">
        <f t="shared" si="17"/>
        <v>122</v>
      </c>
      <c r="J42" s="73">
        <v>12.51</v>
      </c>
      <c r="K42" s="72">
        <f t="shared" si="18"/>
        <v>55</v>
      </c>
      <c r="L42" s="73">
        <v>13.92</v>
      </c>
      <c r="M42" s="72">
        <f t="shared" si="19"/>
        <v>6</v>
      </c>
      <c r="N42" s="73">
        <v>15.475</v>
      </c>
    </row>
    <row r="43" spans="1:14" ht="14.25" customHeight="1">
      <c r="A43" s="72">
        <f t="shared" si="20"/>
        <v>417</v>
      </c>
      <c r="B43" s="73">
        <v>8.12</v>
      </c>
      <c r="C43" s="72">
        <f t="shared" si="14"/>
        <v>326</v>
      </c>
      <c r="D43" s="73">
        <v>9.3</v>
      </c>
      <c r="E43" s="72">
        <f t="shared" si="15"/>
        <v>258</v>
      </c>
      <c r="F43" s="73">
        <v>10.26</v>
      </c>
      <c r="G43" s="72">
        <f t="shared" si="16"/>
        <v>197</v>
      </c>
      <c r="H43" s="73">
        <v>11.2</v>
      </c>
      <c r="I43" s="72">
        <f t="shared" si="17"/>
        <v>120</v>
      </c>
      <c r="J43" s="73">
        <v>12.54</v>
      </c>
      <c r="K43" s="72">
        <f t="shared" si="18"/>
        <v>54</v>
      </c>
      <c r="L43" s="73">
        <v>13.95</v>
      </c>
      <c r="M43" s="72">
        <f t="shared" si="19"/>
        <v>5</v>
      </c>
      <c r="N43" s="73">
        <v>15.53</v>
      </c>
    </row>
    <row r="44" spans="1:14" ht="14.25" customHeight="1">
      <c r="A44" s="72">
        <f t="shared" si="20"/>
        <v>415</v>
      </c>
      <c r="B44" s="73">
        <v>8.145</v>
      </c>
      <c r="C44" s="72">
        <f t="shared" si="14"/>
        <v>325</v>
      </c>
      <c r="D44" s="73">
        <v>9.325</v>
      </c>
      <c r="E44" s="72">
        <f t="shared" si="15"/>
        <v>257</v>
      </c>
      <c r="F44" s="73">
        <v>10.28</v>
      </c>
      <c r="G44" s="72">
        <f t="shared" si="16"/>
        <v>196</v>
      </c>
      <c r="H44" s="73">
        <v>11.22</v>
      </c>
      <c r="I44" s="72">
        <f t="shared" si="17"/>
        <v>118</v>
      </c>
      <c r="J44" s="73">
        <v>12.57</v>
      </c>
      <c r="K44" s="72">
        <f t="shared" si="18"/>
        <v>53</v>
      </c>
      <c r="L44" s="73">
        <v>13.98</v>
      </c>
      <c r="M44" s="72">
        <f t="shared" si="19"/>
        <v>4</v>
      </c>
      <c r="N44" s="73">
        <v>15.585</v>
      </c>
    </row>
    <row r="45" spans="1:14" ht="14.25" customHeight="1">
      <c r="A45" s="72">
        <f t="shared" si="20"/>
        <v>413</v>
      </c>
      <c r="B45" s="73">
        <v>8.17</v>
      </c>
      <c r="C45" s="72">
        <f t="shared" si="14"/>
        <v>323</v>
      </c>
      <c r="D45" s="73">
        <v>9.35</v>
      </c>
      <c r="E45" s="72">
        <f t="shared" si="15"/>
        <v>256</v>
      </c>
      <c r="F45" s="73">
        <v>10.3</v>
      </c>
      <c r="G45" s="72">
        <f t="shared" si="16"/>
        <v>195</v>
      </c>
      <c r="H45" s="73">
        <v>11.24</v>
      </c>
      <c r="I45" s="72">
        <f t="shared" si="17"/>
        <v>117</v>
      </c>
      <c r="J45" s="73">
        <v>12.6</v>
      </c>
      <c r="K45" s="72">
        <f t="shared" si="18"/>
        <v>52</v>
      </c>
      <c r="L45" s="73">
        <v>14.01</v>
      </c>
      <c r="M45" s="72">
        <f t="shared" si="19"/>
        <v>3</v>
      </c>
      <c r="N45" s="73">
        <v>15.64</v>
      </c>
    </row>
    <row r="46" spans="1:14" ht="14.25" customHeight="1">
      <c r="A46" s="72">
        <f t="shared" si="20"/>
        <v>411</v>
      </c>
      <c r="B46" s="73">
        <v>8.195</v>
      </c>
      <c r="C46" s="72">
        <f t="shared" si="14"/>
        <v>321</v>
      </c>
      <c r="D46" s="73">
        <v>9.375</v>
      </c>
      <c r="E46" s="72">
        <f t="shared" si="15"/>
        <v>254</v>
      </c>
      <c r="F46" s="73">
        <v>10.32</v>
      </c>
      <c r="G46" s="72">
        <f t="shared" si="16"/>
        <v>193</v>
      </c>
      <c r="H46" s="73">
        <v>11.26</v>
      </c>
      <c r="I46" s="72">
        <f t="shared" si="17"/>
        <v>115</v>
      </c>
      <c r="J46" s="73">
        <v>12.63</v>
      </c>
      <c r="K46" s="72">
        <f t="shared" si="18"/>
        <v>51</v>
      </c>
      <c r="L46" s="73">
        <v>14.04</v>
      </c>
      <c r="M46" s="72">
        <f>TRUNC((16-N46)^1.51*18.5,0)</f>
        <v>2</v>
      </c>
      <c r="N46" s="73">
        <v>15.75</v>
      </c>
    </row>
    <row r="47" spans="1:14" ht="14.25" customHeight="1">
      <c r="A47" s="72">
        <f t="shared" si="20"/>
        <v>409</v>
      </c>
      <c r="B47" s="73">
        <v>8.22</v>
      </c>
      <c r="C47" s="72">
        <f t="shared" si="14"/>
        <v>319</v>
      </c>
      <c r="D47" s="73">
        <v>9.4</v>
      </c>
      <c r="E47" s="72">
        <f t="shared" si="15"/>
        <v>253</v>
      </c>
      <c r="F47" s="73">
        <v>10.34</v>
      </c>
      <c r="G47" s="72">
        <f t="shared" si="16"/>
        <v>192</v>
      </c>
      <c r="H47" s="73">
        <v>11.28</v>
      </c>
      <c r="I47" s="72">
        <f t="shared" si="17"/>
        <v>114</v>
      </c>
      <c r="J47" s="73">
        <v>12.66</v>
      </c>
      <c r="K47" s="72">
        <f t="shared" si="18"/>
        <v>49</v>
      </c>
      <c r="L47" s="73">
        <v>14.07</v>
      </c>
      <c r="M47" s="72">
        <f>TRUNC((16-N47)^1.51*18.5,0)</f>
        <v>1</v>
      </c>
      <c r="N47" s="73">
        <v>15.805</v>
      </c>
    </row>
    <row r="48" spans="1:14" ht="14.25" customHeight="1">
      <c r="A48" s="72">
        <f t="shared" si="20"/>
        <v>407</v>
      </c>
      <c r="B48" s="73">
        <v>8.245</v>
      </c>
      <c r="C48" s="72">
        <f t="shared" si="14"/>
        <v>317</v>
      </c>
      <c r="D48" s="73">
        <v>9.425</v>
      </c>
      <c r="E48" s="72">
        <f t="shared" si="15"/>
        <v>252</v>
      </c>
      <c r="F48" s="73">
        <v>10.36</v>
      </c>
      <c r="G48" s="72">
        <f t="shared" si="16"/>
        <v>191</v>
      </c>
      <c r="H48" s="73">
        <v>11.3</v>
      </c>
      <c r="I48" s="72">
        <f t="shared" si="17"/>
        <v>112</v>
      </c>
      <c r="J48" s="73">
        <v>12.69</v>
      </c>
      <c r="K48" s="72">
        <f t="shared" si="18"/>
        <v>48</v>
      </c>
      <c r="L48" s="73">
        <v>14.1</v>
      </c>
      <c r="M48" s="74"/>
      <c r="N48" s="74"/>
    </row>
    <row r="49" spans="1:14" ht="14.25" customHeight="1">
      <c r="A49" s="72">
        <f t="shared" si="20"/>
        <v>405</v>
      </c>
      <c r="B49" s="73">
        <v>8.27</v>
      </c>
      <c r="C49" s="72">
        <f t="shared" si="14"/>
        <v>316</v>
      </c>
      <c r="D49" s="73">
        <v>9.45</v>
      </c>
      <c r="E49" s="72">
        <f t="shared" si="15"/>
        <v>250</v>
      </c>
      <c r="F49" s="73">
        <v>10.38</v>
      </c>
      <c r="G49" s="72">
        <f t="shared" si="16"/>
        <v>190</v>
      </c>
      <c r="H49" s="73">
        <v>11.32</v>
      </c>
      <c r="I49" s="72">
        <f t="shared" si="17"/>
        <v>111</v>
      </c>
      <c r="J49" s="73">
        <v>12.72</v>
      </c>
      <c r="K49" s="72">
        <f t="shared" si="18"/>
        <v>47</v>
      </c>
      <c r="L49" s="73">
        <v>14.13</v>
      </c>
      <c r="M49" s="76"/>
      <c r="N49" s="77"/>
    </row>
    <row r="50" spans="1:12" ht="24" customHeight="1">
      <c r="A50" s="1" t="s">
        <v>16</v>
      </c>
      <c r="B50" s="65"/>
      <c r="C50" s="66"/>
      <c r="D50" s="65"/>
      <c r="E50" s="67"/>
      <c r="F50" s="65"/>
      <c r="G50" s="66"/>
      <c r="H50" s="65"/>
      <c r="I50" s="66"/>
      <c r="J50" s="65"/>
      <c r="K50" s="66"/>
      <c r="L50" s="65"/>
    </row>
    <row r="51" spans="1:14" ht="24" customHeight="1">
      <c r="A51" s="70" t="s">
        <v>9</v>
      </c>
      <c r="B51" s="71" t="s">
        <v>10</v>
      </c>
      <c r="C51" s="70" t="s">
        <v>9</v>
      </c>
      <c r="D51" s="71" t="s">
        <v>10</v>
      </c>
      <c r="E51" s="70" t="s">
        <v>9</v>
      </c>
      <c r="F51" s="71" t="s">
        <v>10</v>
      </c>
      <c r="G51" s="70" t="s">
        <v>9</v>
      </c>
      <c r="H51" s="71" t="s">
        <v>10</v>
      </c>
      <c r="I51" s="70" t="s">
        <v>9</v>
      </c>
      <c r="J51" s="71" t="s">
        <v>10</v>
      </c>
      <c r="K51" s="70" t="s">
        <v>9</v>
      </c>
      <c r="L51" s="71" t="s">
        <v>10</v>
      </c>
      <c r="M51" s="70" t="s">
        <v>9</v>
      </c>
      <c r="N51" s="71" t="s">
        <v>10</v>
      </c>
    </row>
    <row r="52" spans="1:14" ht="14.25" customHeight="1">
      <c r="A52" s="72">
        <f>TRUNC((17.5-B52)^1.51*17.5,0)</f>
        <v>500</v>
      </c>
      <c r="B52" s="79">
        <v>8.28</v>
      </c>
      <c r="C52" s="72">
        <f aca="true" t="shared" si="21" ref="C52:C67">TRUNC((17.5-D52)^1.51*17.5,0)</f>
        <v>424</v>
      </c>
      <c r="D52" s="73">
        <v>9.24</v>
      </c>
      <c r="E52" s="72">
        <f aca="true" t="shared" si="22" ref="E52:E67">TRUNC((17.5-F52)^1.51*17.5,0)</f>
        <v>352</v>
      </c>
      <c r="F52" s="73">
        <v>10.2</v>
      </c>
      <c r="G52" s="72">
        <f aca="true" t="shared" si="23" ref="G52:G67">TRUNC((17.5-H52)^1.51*17.5,0)</f>
        <v>284</v>
      </c>
      <c r="H52" s="73">
        <v>11.16</v>
      </c>
      <c r="I52" s="72">
        <f aca="true" t="shared" si="24" ref="I52:I67">TRUNC((17.5-J52)^1.51*17.5,0)</f>
        <v>222</v>
      </c>
      <c r="J52" s="73">
        <v>12.12</v>
      </c>
      <c r="K52" s="72">
        <f aca="true" t="shared" si="25" ref="K52:K67">TRUNC((17.5-L52)^1.51*17.5,0)</f>
        <v>138</v>
      </c>
      <c r="L52" s="73">
        <v>13.57</v>
      </c>
      <c r="M52" s="72">
        <f aca="true" t="shared" si="26" ref="M52:M67">TRUNC((17.5-N52)^1.51*17.5,0)</f>
        <v>59</v>
      </c>
      <c r="N52" s="73">
        <v>15.26</v>
      </c>
    </row>
    <row r="53" spans="1:14" ht="14.25" customHeight="1">
      <c r="A53" s="72">
        <f aca="true" t="shared" si="27" ref="A53:A68">TRUNC((17.5-B53)^1.51*17.5,0)</f>
        <v>499</v>
      </c>
      <c r="B53" s="79">
        <v>8.3</v>
      </c>
      <c r="C53" s="72">
        <f t="shared" si="21"/>
        <v>422</v>
      </c>
      <c r="D53" s="73">
        <v>9.26</v>
      </c>
      <c r="E53" s="72">
        <f t="shared" si="22"/>
        <v>350</v>
      </c>
      <c r="F53" s="73">
        <v>10.22</v>
      </c>
      <c r="G53" s="72">
        <f t="shared" si="23"/>
        <v>283</v>
      </c>
      <c r="H53" s="73">
        <v>11.18</v>
      </c>
      <c r="I53" s="72">
        <f t="shared" si="24"/>
        <v>220</v>
      </c>
      <c r="J53" s="73">
        <v>12.15</v>
      </c>
      <c r="K53" s="72">
        <f t="shared" si="25"/>
        <v>136</v>
      </c>
      <c r="L53" s="73">
        <v>13.605</v>
      </c>
      <c r="M53" s="72">
        <f t="shared" si="26"/>
        <v>57</v>
      </c>
      <c r="N53" s="73">
        <v>15.305</v>
      </c>
    </row>
    <row r="54" spans="1:14" ht="14.25" customHeight="1">
      <c r="A54" s="72">
        <f t="shared" si="27"/>
        <v>497</v>
      </c>
      <c r="B54" s="79">
        <v>8.32</v>
      </c>
      <c r="C54" s="72">
        <f t="shared" si="21"/>
        <v>421</v>
      </c>
      <c r="D54" s="73">
        <v>9.28</v>
      </c>
      <c r="E54" s="72">
        <f t="shared" si="22"/>
        <v>349</v>
      </c>
      <c r="F54" s="73">
        <v>10.24</v>
      </c>
      <c r="G54" s="72">
        <f t="shared" si="23"/>
        <v>281</v>
      </c>
      <c r="H54" s="73">
        <v>11.2</v>
      </c>
      <c r="I54" s="72">
        <f t="shared" si="24"/>
        <v>218</v>
      </c>
      <c r="J54" s="73">
        <v>12.18</v>
      </c>
      <c r="K54" s="72">
        <f t="shared" si="25"/>
        <v>134</v>
      </c>
      <c r="L54" s="73">
        <v>13.64</v>
      </c>
      <c r="M54" s="72">
        <f t="shared" si="26"/>
        <v>55</v>
      </c>
      <c r="N54" s="73">
        <v>15.35</v>
      </c>
    </row>
    <row r="55" spans="1:14" ht="14.25" customHeight="1">
      <c r="A55" s="72">
        <f t="shared" si="27"/>
        <v>496</v>
      </c>
      <c r="B55" s="79">
        <v>8.34</v>
      </c>
      <c r="C55" s="72">
        <f t="shared" si="21"/>
        <v>419</v>
      </c>
      <c r="D55" s="73">
        <v>9.3</v>
      </c>
      <c r="E55" s="72">
        <f t="shared" si="22"/>
        <v>347</v>
      </c>
      <c r="F55" s="73">
        <v>10.26</v>
      </c>
      <c r="G55" s="72">
        <f t="shared" si="23"/>
        <v>280</v>
      </c>
      <c r="H55" s="73">
        <v>11.22</v>
      </c>
      <c r="I55" s="72">
        <f t="shared" si="24"/>
        <v>216</v>
      </c>
      <c r="J55" s="73">
        <v>12.21</v>
      </c>
      <c r="K55" s="72">
        <f t="shared" si="25"/>
        <v>132</v>
      </c>
      <c r="L55" s="73">
        <v>13.675</v>
      </c>
      <c r="M55" s="72">
        <f t="shared" si="26"/>
        <v>53</v>
      </c>
      <c r="N55" s="73">
        <v>15.395</v>
      </c>
    </row>
    <row r="56" spans="1:14" ht="14.25" customHeight="1">
      <c r="A56" s="72">
        <f t="shared" si="27"/>
        <v>494</v>
      </c>
      <c r="B56" s="79">
        <v>8.36</v>
      </c>
      <c r="C56" s="72">
        <f t="shared" si="21"/>
        <v>418</v>
      </c>
      <c r="D56" s="73">
        <v>9.32</v>
      </c>
      <c r="E56" s="72">
        <f t="shared" si="22"/>
        <v>346</v>
      </c>
      <c r="F56" s="73">
        <v>10.28</v>
      </c>
      <c r="G56" s="72">
        <f t="shared" si="23"/>
        <v>279</v>
      </c>
      <c r="H56" s="73">
        <v>11.24</v>
      </c>
      <c r="I56" s="72">
        <f t="shared" si="24"/>
        <v>214</v>
      </c>
      <c r="J56" s="73">
        <v>12.24</v>
      </c>
      <c r="K56" s="72">
        <f t="shared" si="25"/>
        <v>130</v>
      </c>
      <c r="L56" s="73">
        <v>13.71</v>
      </c>
      <c r="M56" s="72">
        <f t="shared" si="26"/>
        <v>52</v>
      </c>
      <c r="N56" s="73">
        <v>15.44</v>
      </c>
    </row>
    <row r="57" spans="1:14" ht="14.25" customHeight="1">
      <c r="A57" s="72">
        <f t="shared" si="27"/>
        <v>492</v>
      </c>
      <c r="B57" s="79">
        <v>8.38</v>
      </c>
      <c r="C57" s="72">
        <f t="shared" si="21"/>
        <v>416</v>
      </c>
      <c r="D57" s="73">
        <v>9.34</v>
      </c>
      <c r="E57" s="72">
        <f t="shared" si="22"/>
        <v>344</v>
      </c>
      <c r="F57" s="73">
        <v>10.3</v>
      </c>
      <c r="G57" s="72">
        <f t="shared" si="23"/>
        <v>277</v>
      </c>
      <c r="H57" s="73">
        <v>11.26</v>
      </c>
      <c r="I57" s="72">
        <f t="shared" si="24"/>
        <v>212</v>
      </c>
      <c r="J57" s="73">
        <v>12.27</v>
      </c>
      <c r="K57" s="72">
        <f t="shared" si="25"/>
        <v>129</v>
      </c>
      <c r="L57" s="73">
        <v>13.745</v>
      </c>
      <c r="M57" s="72">
        <f t="shared" si="26"/>
        <v>50</v>
      </c>
      <c r="N57" s="73">
        <v>15.485</v>
      </c>
    </row>
    <row r="58" spans="1:14" ht="14.25" customHeight="1">
      <c r="A58" s="72">
        <f t="shared" si="27"/>
        <v>491</v>
      </c>
      <c r="B58" s="79">
        <v>8.4</v>
      </c>
      <c r="C58" s="72">
        <f t="shared" si="21"/>
        <v>415</v>
      </c>
      <c r="D58" s="73">
        <v>9.36</v>
      </c>
      <c r="E58" s="72">
        <f t="shared" si="22"/>
        <v>343</v>
      </c>
      <c r="F58" s="73">
        <v>10.32</v>
      </c>
      <c r="G58" s="72">
        <f t="shared" si="23"/>
        <v>276</v>
      </c>
      <c r="H58" s="73">
        <v>11.28</v>
      </c>
      <c r="I58" s="72">
        <f t="shared" si="24"/>
        <v>210</v>
      </c>
      <c r="J58" s="73">
        <v>12.3</v>
      </c>
      <c r="K58" s="72">
        <f t="shared" si="25"/>
        <v>127</v>
      </c>
      <c r="L58" s="73">
        <v>13.78</v>
      </c>
      <c r="M58" s="72">
        <f t="shared" si="26"/>
        <v>48</v>
      </c>
      <c r="N58" s="73">
        <v>15.53</v>
      </c>
    </row>
    <row r="59" spans="1:14" ht="14.25" customHeight="1">
      <c r="A59" s="72">
        <f t="shared" si="27"/>
        <v>489</v>
      </c>
      <c r="B59" s="79">
        <v>8.42</v>
      </c>
      <c r="C59" s="72">
        <f t="shared" si="21"/>
        <v>413</v>
      </c>
      <c r="D59" s="73">
        <v>9.38</v>
      </c>
      <c r="E59" s="72">
        <f t="shared" si="22"/>
        <v>341</v>
      </c>
      <c r="F59" s="73">
        <v>10.34</v>
      </c>
      <c r="G59" s="72">
        <f t="shared" si="23"/>
        <v>275</v>
      </c>
      <c r="H59" s="73">
        <v>11.3</v>
      </c>
      <c r="I59" s="72">
        <f t="shared" si="24"/>
        <v>209</v>
      </c>
      <c r="J59" s="73">
        <v>12.33</v>
      </c>
      <c r="K59" s="72">
        <f t="shared" si="25"/>
        <v>125</v>
      </c>
      <c r="L59" s="73">
        <v>13.815</v>
      </c>
      <c r="M59" s="72">
        <f t="shared" si="26"/>
        <v>47</v>
      </c>
      <c r="N59" s="73">
        <v>15.575</v>
      </c>
    </row>
    <row r="60" spans="1:14" ht="14.25" customHeight="1">
      <c r="A60" s="72">
        <f t="shared" si="27"/>
        <v>487</v>
      </c>
      <c r="B60" s="79">
        <v>8.44</v>
      </c>
      <c r="C60" s="72">
        <f t="shared" si="21"/>
        <v>411</v>
      </c>
      <c r="D60" s="73">
        <v>9.4</v>
      </c>
      <c r="E60" s="72">
        <f t="shared" si="22"/>
        <v>340</v>
      </c>
      <c r="F60" s="73">
        <v>10.36</v>
      </c>
      <c r="G60" s="72">
        <f t="shared" si="23"/>
        <v>273</v>
      </c>
      <c r="H60" s="73">
        <v>11.32</v>
      </c>
      <c r="I60" s="72">
        <f t="shared" si="24"/>
        <v>207</v>
      </c>
      <c r="J60" s="73">
        <v>12.36</v>
      </c>
      <c r="K60" s="72">
        <f t="shared" si="25"/>
        <v>123</v>
      </c>
      <c r="L60" s="73">
        <v>13.85</v>
      </c>
      <c r="M60" s="72">
        <f t="shared" si="26"/>
        <v>45</v>
      </c>
      <c r="N60" s="73">
        <v>15.62</v>
      </c>
    </row>
    <row r="61" spans="1:14" ht="14.25" customHeight="1">
      <c r="A61" s="72">
        <f t="shared" si="27"/>
        <v>486</v>
      </c>
      <c r="B61" s="79">
        <v>8.46</v>
      </c>
      <c r="C61" s="72">
        <f t="shared" si="21"/>
        <v>410</v>
      </c>
      <c r="D61" s="73">
        <v>9.42</v>
      </c>
      <c r="E61" s="72">
        <f t="shared" si="22"/>
        <v>339</v>
      </c>
      <c r="F61" s="73">
        <v>10.38</v>
      </c>
      <c r="G61" s="72">
        <f t="shared" si="23"/>
        <v>272</v>
      </c>
      <c r="H61" s="73">
        <v>11.34</v>
      </c>
      <c r="I61" s="72">
        <f t="shared" si="24"/>
        <v>205</v>
      </c>
      <c r="J61" s="73">
        <v>12.39</v>
      </c>
      <c r="K61" s="72">
        <f t="shared" si="25"/>
        <v>121</v>
      </c>
      <c r="L61" s="73">
        <v>13.885</v>
      </c>
      <c r="M61" s="72">
        <f t="shared" si="26"/>
        <v>43</v>
      </c>
      <c r="N61" s="73">
        <v>15.665</v>
      </c>
    </row>
    <row r="62" spans="1:14" ht="14.25" customHeight="1">
      <c r="A62" s="72">
        <f t="shared" si="27"/>
        <v>484</v>
      </c>
      <c r="B62" s="79">
        <v>8.48</v>
      </c>
      <c r="C62" s="72">
        <f t="shared" si="21"/>
        <v>408</v>
      </c>
      <c r="D62" s="73">
        <v>9.44</v>
      </c>
      <c r="E62" s="72">
        <f t="shared" si="22"/>
        <v>337</v>
      </c>
      <c r="F62" s="73">
        <v>10.4</v>
      </c>
      <c r="G62" s="72">
        <f t="shared" si="23"/>
        <v>271</v>
      </c>
      <c r="H62" s="73">
        <v>11.36</v>
      </c>
      <c r="I62" s="72">
        <f t="shared" si="24"/>
        <v>203</v>
      </c>
      <c r="J62" s="73">
        <v>12.42</v>
      </c>
      <c r="K62" s="72">
        <f t="shared" si="25"/>
        <v>120</v>
      </c>
      <c r="L62" s="73">
        <v>13.92</v>
      </c>
      <c r="M62" s="72">
        <f t="shared" si="26"/>
        <v>42</v>
      </c>
      <c r="N62" s="73">
        <v>15.71</v>
      </c>
    </row>
    <row r="63" spans="1:14" ht="14.25" customHeight="1">
      <c r="A63" s="72">
        <f t="shared" si="27"/>
        <v>482</v>
      </c>
      <c r="B63" s="79">
        <v>8.5</v>
      </c>
      <c r="C63" s="72">
        <f t="shared" si="21"/>
        <v>407</v>
      </c>
      <c r="D63" s="73">
        <v>9.46</v>
      </c>
      <c r="E63" s="72">
        <f t="shared" si="22"/>
        <v>336</v>
      </c>
      <c r="F63" s="73">
        <v>10.42</v>
      </c>
      <c r="G63" s="72">
        <f t="shared" si="23"/>
        <v>269</v>
      </c>
      <c r="H63" s="73">
        <v>11.38</v>
      </c>
      <c r="I63" s="72">
        <f t="shared" si="24"/>
        <v>201</v>
      </c>
      <c r="J63" s="73">
        <v>12.45</v>
      </c>
      <c r="K63" s="72">
        <f t="shared" si="25"/>
        <v>118</v>
      </c>
      <c r="L63" s="73">
        <v>13.955</v>
      </c>
      <c r="M63" s="72">
        <f t="shared" si="26"/>
        <v>40</v>
      </c>
      <c r="N63" s="73">
        <v>15.755</v>
      </c>
    </row>
    <row r="64" spans="1:14" ht="14.25" customHeight="1">
      <c r="A64" s="72">
        <f t="shared" si="27"/>
        <v>481</v>
      </c>
      <c r="B64" s="79">
        <v>8.52</v>
      </c>
      <c r="C64" s="72">
        <f t="shared" si="21"/>
        <v>405</v>
      </c>
      <c r="D64" s="73">
        <v>9.48</v>
      </c>
      <c r="E64" s="72">
        <f t="shared" si="22"/>
        <v>334</v>
      </c>
      <c r="F64" s="73">
        <v>10.44</v>
      </c>
      <c r="G64" s="72">
        <f t="shared" si="23"/>
        <v>268</v>
      </c>
      <c r="H64" s="73">
        <v>11.4</v>
      </c>
      <c r="I64" s="72">
        <f t="shared" si="24"/>
        <v>200</v>
      </c>
      <c r="J64" s="73">
        <v>12.48</v>
      </c>
      <c r="K64" s="72">
        <f t="shared" si="25"/>
        <v>116</v>
      </c>
      <c r="L64" s="73">
        <v>13.99</v>
      </c>
      <c r="M64" s="72">
        <f t="shared" si="26"/>
        <v>38</v>
      </c>
      <c r="N64" s="73">
        <v>15.8</v>
      </c>
    </row>
    <row r="65" spans="1:14" ht="14.25" customHeight="1">
      <c r="A65" s="72">
        <f t="shared" si="27"/>
        <v>479</v>
      </c>
      <c r="B65" s="79">
        <v>8.54</v>
      </c>
      <c r="C65" s="72">
        <f t="shared" si="21"/>
        <v>404</v>
      </c>
      <c r="D65" s="73">
        <v>9.5</v>
      </c>
      <c r="E65" s="72">
        <f t="shared" si="22"/>
        <v>333</v>
      </c>
      <c r="F65" s="73">
        <v>10.46</v>
      </c>
      <c r="G65" s="72">
        <f t="shared" si="23"/>
        <v>267</v>
      </c>
      <c r="H65" s="73">
        <v>11.42</v>
      </c>
      <c r="I65" s="72">
        <f t="shared" si="24"/>
        <v>198</v>
      </c>
      <c r="J65" s="73">
        <v>12.51</v>
      </c>
      <c r="K65" s="72">
        <f t="shared" si="25"/>
        <v>114</v>
      </c>
      <c r="L65" s="73">
        <v>14.025</v>
      </c>
      <c r="M65" s="72">
        <f t="shared" si="26"/>
        <v>37</v>
      </c>
      <c r="N65" s="73">
        <v>15.845</v>
      </c>
    </row>
    <row r="66" spans="1:14" ht="14.25" customHeight="1">
      <c r="A66" s="72">
        <f t="shared" si="27"/>
        <v>478</v>
      </c>
      <c r="B66" s="79">
        <v>8.56</v>
      </c>
      <c r="C66" s="72">
        <f t="shared" si="21"/>
        <v>402</v>
      </c>
      <c r="D66" s="73">
        <v>9.52</v>
      </c>
      <c r="E66" s="72">
        <f t="shared" si="22"/>
        <v>331</v>
      </c>
      <c r="F66" s="73">
        <v>10.48</v>
      </c>
      <c r="G66" s="72">
        <f t="shared" si="23"/>
        <v>265</v>
      </c>
      <c r="H66" s="73">
        <v>11.44</v>
      </c>
      <c r="I66" s="72">
        <f t="shared" si="24"/>
        <v>196</v>
      </c>
      <c r="J66" s="73">
        <v>12.54</v>
      </c>
      <c r="K66" s="72">
        <f t="shared" si="25"/>
        <v>113</v>
      </c>
      <c r="L66" s="73">
        <v>14.06</v>
      </c>
      <c r="M66" s="72">
        <f t="shared" si="26"/>
        <v>35</v>
      </c>
      <c r="N66" s="73">
        <v>15.89</v>
      </c>
    </row>
    <row r="67" spans="1:14" ht="14.25" customHeight="1">
      <c r="A67" s="72">
        <f t="shared" si="27"/>
        <v>476</v>
      </c>
      <c r="B67" s="79">
        <v>8.58</v>
      </c>
      <c r="C67" s="72">
        <f t="shared" si="21"/>
        <v>401</v>
      </c>
      <c r="D67" s="73">
        <v>9.54</v>
      </c>
      <c r="E67" s="72">
        <f t="shared" si="22"/>
        <v>330</v>
      </c>
      <c r="F67" s="73">
        <v>10.5</v>
      </c>
      <c r="G67" s="72">
        <f t="shared" si="23"/>
        <v>264</v>
      </c>
      <c r="H67" s="73">
        <v>11.46</v>
      </c>
      <c r="I67" s="72">
        <f t="shared" si="24"/>
        <v>194</v>
      </c>
      <c r="J67" s="73">
        <v>12.57</v>
      </c>
      <c r="K67" s="72">
        <f t="shared" si="25"/>
        <v>111</v>
      </c>
      <c r="L67" s="73">
        <v>14.095</v>
      </c>
      <c r="M67" s="72">
        <f t="shared" si="26"/>
        <v>34</v>
      </c>
      <c r="N67" s="73">
        <v>15.935</v>
      </c>
    </row>
    <row r="68" spans="1:14" ht="14.25" customHeight="1">
      <c r="A68" s="72">
        <f t="shared" si="27"/>
        <v>474</v>
      </c>
      <c r="B68" s="79">
        <v>8.6</v>
      </c>
      <c r="C68" s="72">
        <f aca="true" t="shared" si="28" ref="C68:C83">TRUNC((17.5-D68)^1.51*17.5,0)</f>
        <v>399</v>
      </c>
      <c r="D68" s="73">
        <v>9.56</v>
      </c>
      <c r="E68" s="72">
        <f aca="true" t="shared" si="29" ref="E68:E83">TRUNC((17.5-F68)^1.51*17.5,0)</f>
        <v>329</v>
      </c>
      <c r="F68" s="73">
        <v>10.52</v>
      </c>
      <c r="G68" s="72">
        <f aca="true" t="shared" si="30" ref="G68:G83">TRUNC((17.5-H68)^1.51*17.5,0)</f>
        <v>263</v>
      </c>
      <c r="H68" s="73">
        <v>11.48</v>
      </c>
      <c r="I68" s="72">
        <f aca="true" t="shared" si="31" ref="I68:I83">TRUNC((17.5-J68)^1.51*17.5,0)</f>
        <v>192</v>
      </c>
      <c r="J68" s="73">
        <v>12.6</v>
      </c>
      <c r="K68" s="72">
        <f aca="true" t="shared" si="32" ref="K68:K83">TRUNC((17.5-L68)^1.51*17.5,0)</f>
        <v>109</v>
      </c>
      <c r="L68" s="73">
        <v>14.13</v>
      </c>
      <c r="M68" s="72">
        <f aca="true" t="shared" si="33" ref="M68:M83">TRUNC((17.5-N68)^1.51*17.5,0)</f>
        <v>32</v>
      </c>
      <c r="N68" s="73">
        <v>15.98</v>
      </c>
    </row>
    <row r="69" spans="1:14" ht="14.25" customHeight="1">
      <c r="A69" s="72">
        <f aca="true" t="shared" si="34" ref="A69:A84">TRUNC((17.5-B69)^1.51*17.5,0)</f>
        <v>473</v>
      </c>
      <c r="B69" s="79">
        <v>8.62</v>
      </c>
      <c r="C69" s="72">
        <f t="shared" si="28"/>
        <v>398</v>
      </c>
      <c r="D69" s="73">
        <v>9.58</v>
      </c>
      <c r="E69" s="72">
        <f t="shared" si="29"/>
        <v>327</v>
      </c>
      <c r="F69" s="73">
        <v>10.54</v>
      </c>
      <c r="G69" s="72">
        <f t="shared" si="30"/>
        <v>261</v>
      </c>
      <c r="H69" s="73">
        <v>11.5</v>
      </c>
      <c r="I69" s="72">
        <f t="shared" si="31"/>
        <v>191</v>
      </c>
      <c r="J69" s="73">
        <v>12.63</v>
      </c>
      <c r="K69" s="72">
        <f t="shared" si="32"/>
        <v>107</v>
      </c>
      <c r="L69" s="73">
        <v>14.165</v>
      </c>
      <c r="M69" s="72">
        <f t="shared" si="33"/>
        <v>31</v>
      </c>
      <c r="N69" s="73">
        <v>16.025</v>
      </c>
    </row>
    <row r="70" spans="1:14" ht="14.25" customHeight="1">
      <c r="A70" s="72">
        <f t="shared" si="34"/>
        <v>471</v>
      </c>
      <c r="B70" s="79">
        <v>8.64</v>
      </c>
      <c r="C70" s="72">
        <f t="shared" si="28"/>
        <v>396</v>
      </c>
      <c r="D70" s="73">
        <v>9.6</v>
      </c>
      <c r="E70" s="72">
        <f t="shared" si="29"/>
        <v>326</v>
      </c>
      <c r="F70" s="73">
        <v>10.56</v>
      </c>
      <c r="G70" s="72">
        <f t="shared" si="30"/>
        <v>260</v>
      </c>
      <c r="H70" s="73">
        <v>11.52</v>
      </c>
      <c r="I70" s="72">
        <f t="shared" si="31"/>
        <v>189</v>
      </c>
      <c r="J70" s="73">
        <v>12.66</v>
      </c>
      <c r="K70" s="72">
        <f t="shared" si="32"/>
        <v>106</v>
      </c>
      <c r="L70" s="73">
        <v>14.2</v>
      </c>
      <c r="M70" s="72">
        <f t="shared" si="33"/>
        <v>30</v>
      </c>
      <c r="N70" s="73">
        <v>16.07</v>
      </c>
    </row>
    <row r="71" spans="1:14" ht="14.25" customHeight="1">
      <c r="A71" s="72">
        <f t="shared" si="34"/>
        <v>470</v>
      </c>
      <c r="B71" s="79">
        <v>8.66</v>
      </c>
      <c r="C71" s="72">
        <f t="shared" si="28"/>
        <v>395</v>
      </c>
      <c r="D71" s="73">
        <v>9.62</v>
      </c>
      <c r="E71" s="72">
        <f t="shared" si="29"/>
        <v>324</v>
      </c>
      <c r="F71" s="73">
        <v>10.58</v>
      </c>
      <c r="G71" s="72">
        <f t="shared" si="30"/>
        <v>259</v>
      </c>
      <c r="H71" s="73">
        <v>11.54</v>
      </c>
      <c r="I71" s="72">
        <f t="shared" si="31"/>
        <v>187</v>
      </c>
      <c r="J71" s="73">
        <v>12.69</v>
      </c>
      <c r="K71" s="72">
        <f t="shared" si="32"/>
        <v>104</v>
      </c>
      <c r="L71" s="73">
        <v>14.235</v>
      </c>
      <c r="M71" s="72">
        <f t="shared" si="33"/>
        <v>28</v>
      </c>
      <c r="N71" s="73">
        <v>16.115</v>
      </c>
    </row>
    <row r="72" spans="1:14" ht="14.25" customHeight="1">
      <c r="A72" s="72">
        <f t="shared" si="34"/>
        <v>468</v>
      </c>
      <c r="B72" s="79">
        <v>8.68</v>
      </c>
      <c r="C72" s="72">
        <f t="shared" si="28"/>
        <v>393</v>
      </c>
      <c r="D72" s="73">
        <v>9.64</v>
      </c>
      <c r="E72" s="72">
        <f t="shared" si="29"/>
        <v>323</v>
      </c>
      <c r="F72" s="73">
        <v>10.6</v>
      </c>
      <c r="G72" s="72">
        <f t="shared" si="30"/>
        <v>257</v>
      </c>
      <c r="H72" s="73">
        <v>11.56</v>
      </c>
      <c r="I72" s="72">
        <f t="shared" si="31"/>
        <v>185</v>
      </c>
      <c r="J72" s="73">
        <v>12.72</v>
      </c>
      <c r="K72" s="72">
        <f t="shared" si="32"/>
        <v>102</v>
      </c>
      <c r="L72" s="73">
        <v>14.27</v>
      </c>
      <c r="M72" s="72">
        <f t="shared" si="33"/>
        <v>27</v>
      </c>
      <c r="N72" s="73">
        <v>16.16</v>
      </c>
    </row>
    <row r="73" spans="1:14" ht="14.25" customHeight="1">
      <c r="A73" s="72">
        <f t="shared" si="34"/>
        <v>466</v>
      </c>
      <c r="B73" s="79">
        <v>8.7</v>
      </c>
      <c r="C73" s="72">
        <f t="shared" si="28"/>
        <v>392</v>
      </c>
      <c r="D73" s="73">
        <v>9.66</v>
      </c>
      <c r="E73" s="72">
        <f t="shared" si="29"/>
        <v>321</v>
      </c>
      <c r="F73" s="73">
        <v>10.62</v>
      </c>
      <c r="G73" s="72">
        <f t="shared" si="30"/>
        <v>256</v>
      </c>
      <c r="H73" s="73">
        <v>11.58</v>
      </c>
      <c r="I73" s="72">
        <f t="shared" si="31"/>
        <v>184</v>
      </c>
      <c r="J73" s="73">
        <v>12.75</v>
      </c>
      <c r="K73" s="72">
        <f t="shared" si="32"/>
        <v>101</v>
      </c>
      <c r="L73" s="73">
        <v>14.305</v>
      </c>
      <c r="M73" s="72">
        <f t="shared" si="33"/>
        <v>25</v>
      </c>
      <c r="N73" s="73">
        <v>16.205</v>
      </c>
    </row>
    <row r="74" spans="1:14" ht="14.25" customHeight="1">
      <c r="A74" s="72">
        <f t="shared" si="34"/>
        <v>465</v>
      </c>
      <c r="B74" s="79">
        <v>8.72</v>
      </c>
      <c r="C74" s="72">
        <f t="shared" si="28"/>
        <v>390</v>
      </c>
      <c r="D74" s="73">
        <v>9.68</v>
      </c>
      <c r="E74" s="72">
        <f t="shared" si="29"/>
        <v>320</v>
      </c>
      <c r="F74" s="73">
        <v>10.64</v>
      </c>
      <c r="G74" s="72">
        <f t="shared" si="30"/>
        <v>255</v>
      </c>
      <c r="H74" s="73">
        <v>11.6</v>
      </c>
      <c r="I74" s="72">
        <f t="shared" si="31"/>
        <v>182</v>
      </c>
      <c r="J74" s="73">
        <v>12.78</v>
      </c>
      <c r="K74" s="72">
        <f t="shared" si="32"/>
        <v>99</v>
      </c>
      <c r="L74" s="73">
        <v>14.34</v>
      </c>
      <c r="M74" s="72">
        <f t="shared" si="33"/>
        <v>24</v>
      </c>
      <c r="N74" s="73">
        <v>16.25</v>
      </c>
    </row>
    <row r="75" spans="1:14" ht="14.25" customHeight="1">
      <c r="A75" s="72">
        <f t="shared" si="34"/>
        <v>463</v>
      </c>
      <c r="B75" s="79">
        <v>8.74</v>
      </c>
      <c r="C75" s="72">
        <f t="shared" si="28"/>
        <v>389</v>
      </c>
      <c r="D75" s="73">
        <v>9.7</v>
      </c>
      <c r="E75" s="72">
        <f t="shared" si="29"/>
        <v>319</v>
      </c>
      <c r="F75" s="73">
        <v>10.66</v>
      </c>
      <c r="G75" s="72">
        <f t="shared" si="30"/>
        <v>253</v>
      </c>
      <c r="H75" s="73">
        <v>11.62</v>
      </c>
      <c r="I75" s="72">
        <f t="shared" si="31"/>
        <v>180</v>
      </c>
      <c r="J75" s="73">
        <v>12.81</v>
      </c>
      <c r="K75" s="72">
        <f t="shared" si="32"/>
        <v>97</v>
      </c>
      <c r="L75" s="73">
        <v>14.375</v>
      </c>
      <c r="M75" s="72">
        <f t="shared" si="33"/>
        <v>23</v>
      </c>
      <c r="N75" s="73">
        <v>16.295</v>
      </c>
    </row>
    <row r="76" spans="1:14" ht="14.25" customHeight="1">
      <c r="A76" s="72">
        <f t="shared" si="34"/>
        <v>462</v>
      </c>
      <c r="B76" s="79">
        <v>8.76</v>
      </c>
      <c r="C76" s="72">
        <f t="shared" si="28"/>
        <v>387</v>
      </c>
      <c r="D76" s="73">
        <v>9.72</v>
      </c>
      <c r="E76" s="72">
        <f t="shared" si="29"/>
        <v>317</v>
      </c>
      <c r="F76" s="73">
        <v>10.68</v>
      </c>
      <c r="G76" s="72">
        <f t="shared" si="30"/>
        <v>252</v>
      </c>
      <c r="H76" s="73">
        <v>11.64</v>
      </c>
      <c r="I76" s="72">
        <f t="shared" si="31"/>
        <v>178</v>
      </c>
      <c r="J76" s="73">
        <v>12.84</v>
      </c>
      <c r="K76" s="72">
        <f t="shared" si="32"/>
        <v>96</v>
      </c>
      <c r="L76" s="73">
        <v>14.41</v>
      </c>
      <c r="M76" s="72">
        <f t="shared" si="33"/>
        <v>21</v>
      </c>
      <c r="N76" s="73">
        <v>16.34</v>
      </c>
    </row>
    <row r="77" spans="1:14" ht="14.25" customHeight="1">
      <c r="A77" s="72">
        <f t="shared" si="34"/>
        <v>460</v>
      </c>
      <c r="B77" s="79">
        <v>8.78</v>
      </c>
      <c r="C77" s="72">
        <f t="shared" si="28"/>
        <v>386</v>
      </c>
      <c r="D77" s="73">
        <v>9.74</v>
      </c>
      <c r="E77" s="72">
        <f t="shared" si="29"/>
        <v>316</v>
      </c>
      <c r="F77" s="73">
        <v>10.7</v>
      </c>
      <c r="G77" s="72">
        <f t="shared" si="30"/>
        <v>251</v>
      </c>
      <c r="H77" s="73">
        <v>11.66</v>
      </c>
      <c r="I77" s="72">
        <f t="shared" si="31"/>
        <v>177</v>
      </c>
      <c r="J77" s="73">
        <v>12.87</v>
      </c>
      <c r="K77" s="72">
        <f t="shared" si="32"/>
        <v>94</v>
      </c>
      <c r="L77" s="73">
        <v>14.445</v>
      </c>
      <c r="M77" s="72">
        <f t="shared" si="33"/>
        <v>20</v>
      </c>
      <c r="N77" s="73">
        <v>16.385</v>
      </c>
    </row>
    <row r="78" spans="1:14" ht="14.25" customHeight="1">
      <c r="A78" s="72">
        <f t="shared" si="34"/>
        <v>458</v>
      </c>
      <c r="B78" s="79">
        <v>8.8</v>
      </c>
      <c r="C78" s="72">
        <f t="shared" si="28"/>
        <v>384</v>
      </c>
      <c r="D78" s="73">
        <v>9.76</v>
      </c>
      <c r="E78" s="72">
        <f t="shared" si="29"/>
        <v>314</v>
      </c>
      <c r="F78" s="73">
        <v>10.72</v>
      </c>
      <c r="G78" s="72">
        <f t="shared" si="30"/>
        <v>250</v>
      </c>
      <c r="H78" s="73">
        <v>11.68</v>
      </c>
      <c r="I78" s="72">
        <f t="shared" si="31"/>
        <v>175</v>
      </c>
      <c r="J78" s="73">
        <v>12.9</v>
      </c>
      <c r="K78" s="72">
        <f t="shared" si="32"/>
        <v>92</v>
      </c>
      <c r="L78" s="73">
        <v>14.48</v>
      </c>
      <c r="M78" s="72">
        <f t="shared" si="33"/>
        <v>19</v>
      </c>
      <c r="N78" s="73">
        <v>16.43</v>
      </c>
    </row>
    <row r="79" spans="1:14" ht="14.25" customHeight="1">
      <c r="A79" s="72">
        <f t="shared" si="34"/>
        <v>457</v>
      </c>
      <c r="B79" s="79">
        <v>8.82</v>
      </c>
      <c r="C79" s="72">
        <f t="shared" si="28"/>
        <v>383</v>
      </c>
      <c r="D79" s="73">
        <v>9.78</v>
      </c>
      <c r="E79" s="72">
        <f t="shared" si="29"/>
        <v>313</v>
      </c>
      <c r="F79" s="73">
        <v>10.74</v>
      </c>
      <c r="G79" s="72">
        <f t="shared" si="30"/>
        <v>248</v>
      </c>
      <c r="H79" s="73">
        <v>11.7</v>
      </c>
      <c r="I79" s="72">
        <f t="shared" si="31"/>
        <v>173</v>
      </c>
      <c r="J79" s="73">
        <v>12.93</v>
      </c>
      <c r="K79" s="72">
        <f t="shared" si="32"/>
        <v>91</v>
      </c>
      <c r="L79" s="73">
        <v>14.515</v>
      </c>
      <c r="M79" s="72">
        <f t="shared" si="33"/>
        <v>18</v>
      </c>
      <c r="N79" s="73">
        <v>16.475</v>
      </c>
    </row>
    <row r="80" spans="1:14" ht="14.25" customHeight="1">
      <c r="A80" s="72">
        <f t="shared" si="34"/>
        <v>455</v>
      </c>
      <c r="B80" s="79">
        <v>8.84</v>
      </c>
      <c r="C80" s="72">
        <f t="shared" si="28"/>
        <v>381</v>
      </c>
      <c r="D80" s="73">
        <v>9.8</v>
      </c>
      <c r="E80" s="72">
        <f t="shared" si="29"/>
        <v>312</v>
      </c>
      <c r="F80" s="73">
        <v>10.76</v>
      </c>
      <c r="G80" s="72">
        <f t="shared" si="30"/>
        <v>247</v>
      </c>
      <c r="H80" s="73">
        <v>11.72</v>
      </c>
      <c r="I80" s="72">
        <f t="shared" si="31"/>
        <v>171</v>
      </c>
      <c r="J80" s="73">
        <v>12.96</v>
      </c>
      <c r="K80" s="72">
        <f t="shared" si="32"/>
        <v>89</v>
      </c>
      <c r="L80" s="73">
        <v>14.55</v>
      </c>
      <c r="M80" s="72">
        <f t="shared" si="33"/>
        <v>16</v>
      </c>
      <c r="N80" s="73">
        <v>16.52</v>
      </c>
    </row>
    <row r="81" spans="1:14" ht="14.25" customHeight="1">
      <c r="A81" s="72">
        <f t="shared" si="34"/>
        <v>454</v>
      </c>
      <c r="B81" s="79">
        <v>8.86</v>
      </c>
      <c r="C81" s="72">
        <f t="shared" si="28"/>
        <v>380</v>
      </c>
      <c r="D81" s="73">
        <v>9.82</v>
      </c>
      <c r="E81" s="72">
        <f t="shared" si="29"/>
        <v>310</v>
      </c>
      <c r="F81" s="73">
        <v>10.78</v>
      </c>
      <c r="G81" s="72">
        <f t="shared" si="30"/>
        <v>246</v>
      </c>
      <c r="H81" s="73">
        <v>11.74</v>
      </c>
      <c r="I81" s="72">
        <f t="shared" si="31"/>
        <v>170</v>
      </c>
      <c r="J81" s="73">
        <v>12.99</v>
      </c>
      <c r="K81" s="72">
        <f t="shared" si="32"/>
        <v>88</v>
      </c>
      <c r="L81" s="73">
        <v>14.585</v>
      </c>
      <c r="M81" s="72">
        <f t="shared" si="33"/>
        <v>15</v>
      </c>
      <c r="N81" s="73">
        <v>16.565</v>
      </c>
    </row>
    <row r="82" spans="1:14" ht="14.25" customHeight="1">
      <c r="A82" s="72">
        <f t="shared" si="34"/>
        <v>452</v>
      </c>
      <c r="B82" s="79">
        <v>8.88</v>
      </c>
      <c r="C82" s="72">
        <f t="shared" si="28"/>
        <v>378</v>
      </c>
      <c r="D82" s="73">
        <v>9.84</v>
      </c>
      <c r="E82" s="72">
        <f t="shared" si="29"/>
        <v>309</v>
      </c>
      <c r="F82" s="73">
        <v>10.8</v>
      </c>
      <c r="G82" s="72">
        <f t="shared" si="30"/>
        <v>244</v>
      </c>
      <c r="H82" s="73">
        <v>11.76</v>
      </c>
      <c r="I82" s="72">
        <f t="shared" si="31"/>
        <v>168</v>
      </c>
      <c r="J82" s="73">
        <v>13.02</v>
      </c>
      <c r="K82" s="72">
        <f t="shared" si="32"/>
        <v>86</v>
      </c>
      <c r="L82" s="73">
        <v>14.62</v>
      </c>
      <c r="M82" s="72">
        <f t="shared" si="33"/>
        <v>14</v>
      </c>
      <c r="N82" s="73">
        <v>16.61</v>
      </c>
    </row>
    <row r="83" spans="1:14" ht="14.25" customHeight="1">
      <c r="A83" s="72">
        <f t="shared" si="34"/>
        <v>450</v>
      </c>
      <c r="B83" s="79">
        <v>8.9</v>
      </c>
      <c r="C83" s="72">
        <f t="shared" si="28"/>
        <v>377</v>
      </c>
      <c r="D83" s="73">
        <v>9.86</v>
      </c>
      <c r="E83" s="72">
        <f t="shared" si="29"/>
        <v>307</v>
      </c>
      <c r="F83" s="73">
        <v>10.82</v>
      </c>
      <c r="G83" s="72">
        <f t="shared" si="30"/>
        <v>243</v>
      </c>
      <c r="H83" s="73">
        <v>11.78</v>
      </c>
      <c r="I83" s="72">
        <f t="shared" si="31"/>
        <v>166</v>
      </c>
      <c r="J83" s="73">
        <v>13.05</v>
      </c>
      <c r="K83" s="72">
        <f t="shared" si="32"/>
        <v>84</v>
      </c>
      <c r="L83" s="73">
        <v>14.655</v>
      </c>
      <c r="M83" s="72">
        <f t="shared" si="33"/>
        <v>13</v>
      </c>
      <c r="N83" s="73">
        <v>16.655</v>
      </c>
    </row>
    <row r="84" spans="1:14" ht="14.25" customHeight="1">
      <c r="A84" s="72">
        <f t="shared" si="34"/>
        <v>449</v>
      </c>
      <c r="B84" s="79">
        <v>8.92</v>
      </c>
      <c r="C84" s="72">
        <f aca="true" t="shared" si="35" ref="C84:C99">TRUNC((17.5-D84)^1.51*17.5,0)</f>
        <v>375</v>
      </c>
      <c r="D84" s="73">
        <v>9.88</v>
      </c>
      <c r="E84" s="72">
        <f aca="true" t="shared" si="36" ref="E84:E99">TRUNC((17.5-F84)^1.51*17.5,0)</f>
        <v>306</v>
      </c>
      <c r="F84" s="73">
        <v>10.84</v>
      </c>
      <c r="G84" s="72">
        <f aca="true" t="shared" si="37" ref="G84:G99">TRUNC((17.5-H84)^1.51*17.5,0)</f>
        <v>242</v>
      </c>
      <c r="H84" s="73">
        <v>11.8</v>
      </c>
      <c r="I84" s="72">
        <f aca="true" t="shared" si="38" ref="I84:I99">TRUNC((17.5-J84)^1.51*17.5,0)</f>
        <v>165</v>
      </c>
      <c r="J84" s="73">
        <v>13.08</v>
      </c>
      <c r="K84" s="72">
        <f aca="true" t="shared" si="39" ref="K84:K99">TRUNC((17.5-L84)^1.51*17.5,0)</f>
        <v>83</v>
      </c>
      <c r="L84" s="73">
        <v>14.69</v>
      </c>
      <c r="M84" s="72">
        <f aca="true" t="shared" si="40" ref="M84:M95">TRUNC((17.5-N84)^1.51*17.5,0)</f>
        <v>12</v>
      </c>
      <c r="N84" s="73">
        <v>16.7</v>
      </c>
    </row>
    <row r="85" spans="1:14" ht="14.25" customHeight="1">
      <c r="A85" s="72">
        <f aca="true" t="shared" si="41" ref="A85:A99">TRUNC((17.5-B85)^1.51*17.5,0)</f>
        <v>447</v>
      </c>
      <c r="B85" s="79">
        <v>8.94</v>
      </c>
      <c r="C85" s="72">
        <f t="shared" si="35"/>
        <v>374</v>
      </c>
      <c r="D85" s="73">
        <v>9.9</v>
      </c>
      <c r="E85" s="72">
        <f t="shared" si="36"/>
        <v>305</v>
      </c>
      <c r="F85" s="73">
        <v>10.86</v>
      </c>
      <c r="G85" s="72">
        <f t="shared" si="37"/>
        <v>241</v>
      </c>
      <c r="H85" s="73">
        <v>11.82</v>
      </c>
      <c r="I85" s="72">
        <f t="shared" si="38"/>
        <v>163</v>
      </c>
      <c r="J85" s="73">
        <v>13.11</v>
      </c>
      <c r="K85" s="72">
        <f t="shared" si="39"/>
        <v>81</v>
      </c>
      <c r="L85" s="73">
        <v>14.725</v>
      </c>
      <c r="M85" s="72">
        <f t="shared" si="40"/>
        <v>11</v>
      </c>
      <c r="N85" s="73">
        <v>16.745</v>
      </c>
    </row>
    <row r="86" spans="1:14" ht="14.25" customHeight="1">
      <c r="A86" s="72">
        <f t="shared" si="41"/>
        <v>446</v>
      </c>
      <c r="B86" s="79">
        <v>8.96</v>
      </c>
      <c r="C86" s="72">
        <f t="shared" si="35"/>
        <v>372</v>
      </c>
      <c r="D86" s="73">
        <v>9.92</v>
      </c>
      <c r="E86" s="72">
        <f t="shared" si="36"/>
        <v>303</v>
      </c>
      <c r="F86" s="73">
        <v>10.88</v>
      </c>
      <c r="G86" s="72">
        <f t="shared" si="37"/>
        <v>239</v>
      </c>
      <c r="H86" s="73">
        <v>11.84</v>
      </c>
      <c r="I86" s="72">
        <f t="shared" si="38"/>
        <v>161</v>
      </c>
      <c r="J86" s="73">
        <v>13.14</v>
      </c>
      <c r="K86" s="72">
        <f t="shared" si="39"/>
        <v>80</v>
      </c>
      <c r="L86" s="73">
        <v>14.76</v>
      </c>
      <c r="M86" s="72">
        <f t="shared" si="40"/>
        <v>10</v>
      </c>
      <c r="N86" s="73">
        <v>16.79</v>
      </c>
    </row>
    <row r="87" spans="1:14" ht="14.25" customHeight="1">
      <c r="A87" s="72">
        <f t="shared" si="41"/>
        <v>444</v>
      </c>
      <c r="B87" s="79">
        <v>8.98</v>
      </c>
      <c r="C87" s="72">
        <f t="shared" si="35"/>
        <v>371</v>
      </c>
      <c r="D87" s="73">
        <v>9.94</v>
      </c>
      <c r="E87" s="72">
        <f t="shared" si="36"/>
        <v>302</v>
      </c>
      <c r="F87" s="73">
        <v>10.9</v>
      </c>
      <c r="G87" s="72">
        <f t="shared" si="37"/>
        <v>238</v>
      </c>
      <c r="H87" s="73">
        <v>11.86</v>
      </c>
      <c r="I87" s="72">
        <f t="shared" si="38"/>
        <v>160</v>
      </c>
      <c r="J87" s="73">
        <v>13.17</v>
      </c>
      <c r="K87" s="72">
        <f t="shared" si="39"/>
        <v>78</v>
      </c>
      <c r="L87" s="73">
        <v>14.795</v>
      </c>
      <c r="M87" s="72">
        <f t="shared" si="40"/>
        <v>9</v>
      </c>
      <c r="N87" s="73">
        <v>16.835</v>
      </c>
    </row>
    <row r="88" spans="1:14" ht="14.25" customHeight="1">
      <c r="A88" s="72">
        <f t="shared" si="41"/>
        <v>443</v>
      </c>
      <c r="B88" s="79">
        <v>9</v>
      </c>
      <c r="C88" s="72">
        <f t="shared" si="35"/>
        <v>369</v>
      </c>
      <c r="D88" s="73">
        <v>9.96</v>
      </c>
      <c r="E88" s="72">
        <f t="shared" si="36"/>
        <v>300</v>
      </c>
      <c r="F88" s="73">
        <v>10.92</v>
      </c>
      <c r="G88" s="72">
        <f t="shared" si="37"/>
        <v>237</v>
      </c>
      <c r="H88" s="73">
        <v>11.88</v>
      </c>
      <c r="I88" s="72">
        <f t="shared" si="38"/>
        <v>158</v>
      </c>
      <c r="J88" s="73">
        <v>13.2</v>
      </c>
      <c r="K88" s="72">
        <f t="shared" si="39"/>
        <v>77</v>
      </c>
      <c r="L88" s="73">
        <v>14.83</v>
      </c>
      <c r="M88" s="72">
        <f t="shared" si="40"/>
        <v>8</v>
      </c>
      <c r="N88" s="73">
        <v>16.88</v>
      </c>
    </row>
    <row r="89" spans="1:14" ht="14.25" customHeight="1">
      <c r="A89" s="72">
        <f t="shared" si="41"/>
        <v>441</v>
      </c>
      <c r="B89" s="79">
        <v>9.02</v>
      </c>
      <c r="C89" s="72">
        <f t="shared" si="35"/>
        <v>368</v>
      </c>
      <c r="D89" s="73">
        <v>9.98</v>
      </c>
      <c r="E89" s="72">
        <f t="shared" si="36"/>
        <v>299</v>
      </c>
      <c r="F89" s="73">
        <v>10.94</v>
      </c>
      <c r="G89" s="72">
        <f t="shared" si="37"/>
        <v>235</v>
      </c>
      <c r="H89" s="73">
        <v>11.9</v>
      </c>
      <c r="I89" s="72">
        <f t="shared" si="38"/>
        <v>156</v>
      </c>
      <c r="J89" s="73">
        <v>13.23</v>
      </c>
      <c r="K89" s="72">
        <f t="shared" si="39"/>
        <v>75</v>
      </c>
      <c r="L89" s="73">
        <v>14.865</v>
      </c>
      <c r="M89" s="72">
        <f t="shared" si="40"/>
        <v>7</v>
      </c>
      <c r="N89" s="73">
        <v>16.925</v>
      </c>
    </row>
    <row r="90" spans="1:14" ht="14.25" customHeight="1">
      <c r="A90" s="72">
        <f t="shared" si="41"/>
        <v>439</v>
      </c>
      <c r="B90" s="79">
        <v>9.04</v>
      </c>
      <c r="C90" s="72">
        <f t="shared" si="35"/>
        <v>366</v>
      </c>
      <c r="D90" s="73">
        <v>10</v>
      </c>
      <c r="E90" s="72">
        <f t="shared" si="36"/>
        <v>298</v>
      </c>
      <c r="F90" s="73">
        <v>10.96</v>
      </c>
      <c r="G90" s="72">
        <f t="shared" si="37"/>
        <v>234</v>
      </c>
      <c r="H90" s="73">
        <v>11.92</v>
      </c>
      <c r="I90" s="72">
        <f t="shared" si="38"/>
        <v>155</v>
      </c>
      <c r="J90" s="73">
        <v>13.26</v>
      </c>
      <c r="K90" s="72">
        <f t="shared" si="39"/>
        <v>74</v>
      </c>
      <c r="L90" s="73">
        <v>14.9</v>
      </c>
      <c r="M90" s="72">
        <f t="shared" si="40"/>
        <v>6</v>
      </c>
      <c r="N90" s="73">
        <v>16.97</v>
      </c>
    </row>
    <row r="91" spans="1:14" ht="14.25" customHeight="1">
      <c r="A91" s="72">
        <f t="shared" si="41"/>
        <v>438</v>
      </c>
      <c r="B91" s="79">
        <v>9.06</v>
      </c>
      <c r="C91" s="72">
        <f t="shared" si="35"/>
        <v>365</v>
      </c>
      <c r="D91" s="73">
        <v>10.02</v>
      </c>
      <c r="E91" s="72">
        <f t="shared" si="36"/>
        <v>296</v>
      </c>
      <c r="F91" s="73">
        <v>10.98</v>
      </c>
      <c r="G91" s="72">
        <f t="shared" si="37"/>
        <v>233</v>
      </c>
      <c r="H91" s="73">
        <v>11.94</v>
      </c>
      <c r="I91" s="72">
        <f t="shared" si="38"/>
        <v>153</v>
      </c>
      <c r="J91" s="73">
        <v>13.29</v>
      </c>
      <c r="K91" s="72">
        <f t="shared" si="39"/>
        <v>72</v>
      </c>
      <c r="L91" s="73">
        <v>14.935</v>
      </c>
      <c r="M91" s="72">
        <f t="shared" si="40"/>
        <v>5</v>
      </c>
      <c r="N91" s="73">
        <v>17.02</v>
      </c>
    </row>
    <row r="92" spans="1:14" ht="14.25" customHeight="1">
      <c r="A92" s="72">
        <f t="shared" si="41"/>
        <v>436</v>
      </c>
      <c r="B92" s="79">
        <v>9.08</v>
      </c>
      <c r="C92" s="72">
        <f t="shared" si="35"/>
        <v>363</v>
      </c>
      <c r="D92" s="73">
        <v>10.04</v>
      </c>
      <c r="E92" s="72">
        <f t="shared" si="36"/>
        <v>295</v>
      </c>
      <c r="F92" s="73">
        <v>11</v>
      </c>
      <c r="G92" s="72">
        <f t="shared" si="37"/>
        <v>232</v>
      </c>
      <c r="H92" s="73">
        <v>11.96</v>
      </c>
      <c r="I92" s="72">
        <f t="shared" si="38"/>
        <v>151</v>
      </c>
      <c r="J92" s="73">
        <v>13.32</v>
      </c>
      <c r="K92" s="72">
        <f t="shared" si="39"/>
        <v>71</v>
      </c>
      <c r="L92" s="73">
        <v>14.97</v>
      </c>
      <c r="M92" s="72">
        <f t="shared" si="40"/>
        <v>4</v>
      </c>
      <c r="N92" s="73">
        <v>17.07</v>
      </c>
    </row>
    <row r="93" spans="1:14" ht="14.25" customHeight="1">
      <c r="A93" s="72">
        <f t="shared" si="41"/>
        <v>435</v>
      </c>
      <c r="B93" s="79">
        <v>9.1</v>
      </c>
      <c r="C93" s="72">
        <f t="shared" si="35"/>
        <v>362</v>
      </c>
      <c r="D93" s="73">
        <v>10.06</v>
      </c>
      <c r="E93" s="72">
        <f t="shared" si="36"/>
        <v>294</v>
      </c>
      <c r="F93" s="73">
        <v>11.02</v>
      </c>
      <c r="G93" s="72">
        <f t="shared" si="37"/>
        <v>230</v>
      </c>
      <c r="H93" s="73">
        <v>11.98</v>
      </c>
      <c r="I93" s="72">
        <f t="shared" si="38"/>
        <v>150</v>
      </c>
      <c r="J93" s="73">
        <v>13.35</v>
      </c>
      <c r="K93" s="72">
        <f t="shared" si="39"/>
        <v>69</v>
      </c>
      <c r="L93" s="73">
        <v>15.005</v>
      </c>
      <c r="M93" s="72">
        <f t="shared" si="40"/>
        <v>3</v>
      </c>
      <c r="N93" s="73">
        <v>17.17</v>
      </c>
    </row>
    <row r="94" spans="1:14" ht="14.25" customHeight="1">
      <c r="A94" s="72">
        <f t="shared" si="41"/>
        <v>433</v>
      </c>
      <c r="B94" s="79">
        <v>9.12</v>
      </c>
      <c r="C94" s="72">
        <f t="shared" si="35"/>
        <v>360</v>
      </c>
      <c r="D94" s="73">
        <v>10.08</v>
      </c>
      <c r="E94" s="72">
        <f t="shared" si="36"/>
        <v>292</v>
      </c>
      <c r="F94" s="73">
        <v>11.04</v>
      </c>
      <c r="G94" s="72">
        <f t="shared" si="37"/>
        <v>229</v>
      </c>
      <c r="H94" s="73">
        <v>12</v>
      </c>
      <c r="I94" s="72">
        <f t="shared" si="38"/>
        <v>148</v>
      </c>
      <c r="J94" s="73">
        <v>13.38</v>
      </c>
      <c r="K94" s="72">
        <f t="shared" si="39"/>
        <v>68</v>
      </c>
      <c r="L94" s="73">
        <v>15.04</v>
      </c>
      <c r="M94" s="72">
        <f t="shared" si="40"/>
        <v>2</v>
      </c>
      <c r="N94" s="73">
        <v>17.24</v>
      </c>
    </row>
    <row r="95" spans="1:14" ht="14.25" customHeight="1">
      <c r="A95" s="72">
        <f t="shared" si="41"/>
        <v>432</v>
      </c>
      <c r="B95" s="79">
        <v>9.14</v>
      </c>
      <c r="C95" s="72">
        <f t="shared" si="35"/>
        <v>359</v>
      </c>
      <c r="D95" s="73">
        <v>10.1</v>
      </c>
      <c r="E95" s="72">
        <f t="shared" si="36"/>
        <v>291</v>
      </c>
      <c r="F95" s="73">
        <v>11.06</v>
      </c>
      <c r="G95" s="72">
        <f t="shared" si="37"/>
        <v>228</v>
      </c>
      <c r="H95" s="73">
        <v>12.02</v>
      </c>
      <c r="I95" s="72">
        <f t="shared" si="38"/>
        <v>146</v>
      </c>
      <c r="J95" s="73">
        <v>13.41</v>
      </c>
      <c r="K95" s="72">
        <f t="shared" si="39"/>
        <v>66</v>
      </c>
      <c r="L95" s="73">
        <v>15.075</v>
      </c>
      <c r="M95" s="72">
        <f t="shared" si="40"/>
        <v>1</v>
      </c>
      <c r="N95" s="73">
        <v>17.31</v>
      </c>
    </row>
    <row r="96" spans="1:14" ht="14.25" customHeight="1">
      <c r="A96" s="72">
        <f t="shared" si="41"/>
        <v>430</v>
      </c>
      <c r="B96" s="79">
        <v>9.16</v>
      </c>
      <c r="C96" s="72">
        <f t="shared" si="35"/>
        <v>357</v>
      </c>
      <c r="D96" s="73">
        <v>10.12</v>
      </c>
      <c r="E96" s="72">
        <f t="shared" si="36"/>
        <v>290</v>
      </c>
      <c r="F96" s="73">
        <v>11.08</v>
      </c>
      <c r="G96" s="72">
        <f t="shared" si="37"/>
        <v>227</v>
      </c>
      <c r="H96" s="73">
        <v>12.04</v>
      </c>
      <c r="I96" s="72">
        <f t="shared" si="38"/>
        <v>145</v>
      </c>
      <c r="J96" s="73">
        <v>13.44</v>
      </c>
      <c r="K96" s="72">
        <f t="shared" si="39"/>
        <v>65</v>
      </c>
      <c r="L96" s="73">
        <v>15.11</v>
      </c>
      <c r="M96" s="72"/>
      <c r="N96" s="73"/>
    </row>
    <row r="97" spans="1:14" ht="14.25" customHeight="1">
      <c r="A97" s="72">
        <f t="shared" si="41"/>
        <v>428</v>
      </c>
      <c r="B97" s="79">
        <v>9.18</v>
      </c>
      <c r="C97" s="72">
        <f t="shared" si="35"/>
        <v>356</v>
      </c>
      <c r="D97" s="73">
        <v>10.14</v>
      </c>
      <c r="E97" s="72">
        <f t="shared" si="36"/>
        <v>288</v>
      </c>
      <c r="F97" s="73">
        <v>11.1</v>
      </c>
      <c r="G97" s="72">
        <f t="shared" si="37"/>
        <v>225</v>
      </c>
      <c r="H97" s="73">
        <v>12.06</v>
      </c>
      <c r="I97" s="72">
        <f t="shared" si="38"/>
        <v>143</v>
      </c>
      <c r="J97" s="73">
        <v>13.47</v>
      </c>
      <c r="K97" s="72">
        <f t="shared" si="39"/>
        <v>63</v>
      </c>
      <c r="L97" s="73">
        <v>15.145</v>
      </c>
      <c r="M97" s="72"/>
      <c r="N97" s="73"/>
    </row>
    <row r="98" spans="1:14" ht="14.25" customHeight="1">
      <c r="A98" s="72">
        <f t="shared" si="41"/>
        <v>427</v>
      </c>
      <c r="B98" s="79">
        <v>9.2</v>
      </c>
      <c r="C98" s="72">
        <f t="shared" si="35"/>
        <v>355</v>
      </c>
      <c r="D98" s="73">
        <v>10.16</v>
      </c>
      <c r="E98" s="72">
        <f t="shared" si="36"/>
        <v>287</v>
      </c>
      <c r="F98" s="73">
        <v>11.12</v>
      </c>
      <c r="G98" s="72">
        <f t="shared" si="37"/>
        <v>224</v>
      </c>
      <c r="H98" s="73">
        <v>12.08</v>
      </c>
      <c r="I98" s="72">
        <f t="shared" si="38"/>
        <v>141</v>
      </c>
      <c r="J98" s="73">
        <v>13.5</v>
      </c>
      <c r="K98" s="72">
        <f t="shared" si="39"/>
        <v>62</v>
      </c>
      <c r="L98" s="73">
        <v>15.18</v>
      </c>
      <c r="M98" s="72"/>
      <c r="N98" s="73"/>
    </row>
    <row r="99" spans="1:14" ht="14.25" customHeight="1">
      <c r="A99" s="72">
        <f t="shared" si="41"/>
        <v>425</v>
      </c>
      <c r="B99" s="79">
        <v>9.22</v>
      </c>
      <c r="C99" s="72">
        <f t="shared" si="35"/>
        <v>353</v>
      </c>
      <c r="D99" s="73">
        <v>10.18</v>
      </c>
      <c r="E99" s="72">
        <f t="shared" si="36"/>
        <v>285</v>
      </c>
      <c r="F99" s="73">
        <v>11.14</v>
      </c>
      <c r="G99" s="72">
        <f t="shared" si="37"/>
        <v>223</v>
      </c>
      <c r="H99" s="73">
        <v>12.1</v>
      </c>
      <c r="I99" s="72">
        <f t="shared" si="38"/>
        <v>140</v>
      </c>
      <c r="J99" s="73">
        <v>13.53</v>
      </c>
      <c r="K99" s="72">
        <f t="shared" si="39"/>
        <v>60</v>
      </c>
      <c r="L99" s="73">
        <v>15.215</v>
      </c>
      <c r="M99" s="72"/>
      <c r="N99" s="73"/>
    </row>
    <row r="100" spans="1:14" ht="30.75" customHeight="1">
      <c r="A100" s="1" t="s">
        <v>17</v>
      </c>
      <c r="B100" s="65"/>
      <c r="C100" s="81"/>
      <c r="D100" s="65"/>
      <c r="E100" s="81"/>
      <c r="F100" s="65"/>
      <c r="G100" s="81"/>
      <c r="H100" s="65"/>
      <c r="I100" s="81"/>
      <c r="J100" s="65"/>
      <c r="K100" s="81"/>
      <c r="L100" s="65"/>
      <c r="M100" s="81"/>
      <c r="N100" s="82"/>
    </row>
    <row r="101" spans="1:14" ht="21.75" customHeight="1">
      <c r="A101" s="70" t="s">
        <v>9</v>
      </c>
      <c r="B101" s="71" t="s">
        <v>10</v>
      </c>
      <c r="C101" s="83" t="s">
        <v>9</v>
      </c>
      <c r="D101" s="71" t="s">
        <v>10</v>
      </c>
      <c r="E101" s="83" t="s">
        <v>9</v>
      </c>
      <c r="F101" s="71" t="s">
        <v>10</v>
      </c>
      <c r="G101" s="83" t="s">
        <v>9</v>
      </c>
      <c r="H101" s="71" t="s">
        <v>10</v>
      </c>
      <c r="I101" s="83" t="s">
        <v>9</v>
      </c>
      <c r="J101" s="71" t="s">
        <v>10</v>
      </c>
      <c r="K101" s="83" t="s">
        <v>9</v>
      </c>
      <c r="L101" s="71" t="s">
        <v>10</v>
      </c>
      <c r="M101" s="83" t="s">
        <v>9</v>
      </c>
      <c r="N101" s="71" t="s">
        <v>10</v>
      </c>
    </row>
    <row r="102" spans="1:14" ht="13.5" customHeight="1">
      <c r="A102" s="72">
        <f>TRUNC((21-B102)^1.51*15,0)</f>
        <v>500</v>
      </c>
      <c r="B102" s="79">
        <v>10.8</v>
      </c>
      <c r="C102" s="72">
        <f>TRUNC((21-D102)^1.51*15,0)</f>
        <v>393</v>
      </c>
      <c r="D102" s="73">
        <v>12.3</v>
      </c>
      <c r="E102" s="72">
        <f>TRUNC((21-F102)^1.51*15,0)</f>
        <v>295</v>
      </c>
      <c r="F102" s="73">
        <v>13.8</v>
      </c>
      <c r="G102" s="72">
        <f>TRUNC((21-H102)^1.51*15,0)</f>
        <v>207</v>
      </c>
      <c r="H102" s="73">
        <v>15.3</v>
      </c>
      <c r="I102" s="72">
        <f>TRUNC((21-J102)^1.51*15,0)</f>
        <v>130</v>
      </c>
      <c r="J102" s="73">
        <v>16.8</v>
      </c>
      <c r="K102" s="72">
        <f>TRUNC((21-L102)^1.51*15,0)</f>
        <v>67</v>
      </c>
      <c r="L102" s="73">
        <v>18.3</v>
      </c>
      <c r="M102" s="72">
        <f aca="true" t="shared" si="42" ref="M102:M120">TRUNC((21-N102)^1.51*15,0)</f>
        <v>19</v>
      </c>
      <c r="N102" s="73">
        <v>19.8</v>
      </c>
    </row>
    <row r="103" spans="1:14" ht="13.5" customHeight="1">
      <c r="A103" s="72">
        <f aca="true" t="shared" si="43" ref="A103:A118">TRUNC((21-B103)^1.51*15,0)</f>
        <v>497</v>
      </c>
      <c r="B103" s="79">
        <v>10.83</v>
      </c>
      <c r="C103" s="72">
        <f aca="true" t="shared" si="44" ref="C103:C118">TRUNC((21-D103)^1.51*15,0)</f>
        <v>391</v>
      </c>
      <c r="D103" s="73">
        <v>12.33</v>
      </c>
      <c r="E103" s="72">
        <f aca="true" t="shared" si="45" ref="E103:E118">TRUNC((21-F103)^1.51*15,0)</f>
        <v>293</v>
      </c>
      <c r="F103" s="73">
        <v>13.83</v>
      </c>
      <c r="G103" s="72">
        <f aca="true" t="shared" si="46" ref="G103:G118">TRUNC((21-H103)^1.51*15,0)</f>
        <v>206</v>
      </c>
      <c r="H103" s="73">
        <v>15.33</v>
      </c>
      <c r="I103" s="72">
        <f aca="true" t="shared" si="47" ref="I103:I118">TRUNC((21-J103)^1.51*15,0)</f>
        <v>129</v>
      </c>
      <c r="J103" s="73">
        <v>16.83</v>
      </c>
      <c r="K103" s="72">
        <f aca="true" t="shared" si="48" ref="K103:K118">TRUNC((21-L103)^1.51*15,0)</f>
        <v>66</v>
      </c>
      <c r="L103" s="73">
        <v>18.33</v>
      </c>
      <c r="M103" s="72">
        <f t="shared" si="42"/>
        <v>18</v>
      </c>
      <c r="N103" s="73">
        <v>19.86</v>
      </c>
    </row>
    <row r="104" spans="1:14" ht="13.5" customHeight="1">
      <c r="A104" s="72">
        <f t="shared" si="43"/>
        <v>495</v>
      </c>
      <c r="B104" s="79">
        <v>10.86</v>
      </c>
      <c r="C104" s="72">
        <f t="shared" si="44"/>
        <v>389</v>
      </c>
      <c r="D104" s="73">
        <v>12.36</v>
      </c>
      <c r="E104" s="72">
        <f t="shared" si="45"/>
        <v>291</v>
      </c>
      <c r="F104" s="73">
        <v>13.86</v>
      </c>
      <c r="G104" s="72">
        <f t="shared" si="46"/>
        <v>204</v>
      </c>
      <c r="H104" s="73">
        <v>15.36</v>
      </c>
      <c r="I104" s="72">
        <f t="shared" si="47"/>
        <v>128</v>
      </c>
      <c r="J104" s="73">
        <v>16.86</v>
      </c>
      <c r="K104" s="72">
        <f t="shared" si="48"/>
        <v>64</v>
      </c>
      <c r="L104" s="73">
        <v>18.36</v>
      </c>
      <c r="M104" s="72">
        <f t="shared" si="42"/>
        <v>17</v>
      </c>
      <c r="N104" s="73">
        <v>19.89</v>
      </c>
    </row>
    <row r="105" spans="1:14" ht="13.5" customHeight="1">
      <c r="A105" s="72">
        <f t="shared" si="43"/>
        <v>493</v>
      </c>
      <c r="B105" s="79">
        <v>10.89</v>
      </c>
      <c r="C105" s="72">
        <f t="shared" si="44"/>
        <v>387</v>
      </c>
      <c r="D105" s="73">
        <v>12.39</v>
      </c>
      <c r="E105" s="72">
        <f t="shared" si="45"/>
        <v>290</v>
      </c>
      <c r="F105" s="73">
        <v>13.89</v>
      </c>
      <c r="G105" s="72">
        <f t="shared" si="46"/>
        <v>202</v>
      </c>
      <c r="H105" s="73">
        <v>15.39</v>
      </c>
      <c r="I105" s="72">
        <f t="shared" si="47"/>
        <v>126</v>
      </c>
      <c r="J105" s="73">
        <v>16.89</v>
      </c>
      <c r="K105" s="72">
        <f t="shared" si="48"/>
        <v>63</v>
      </c>
      <c r="L105" s="73">
        <v>18.39</v>
      </c>
      <c r="M105" s="72">
        <f t="shared" si="42"/>
        <v>16</v>
      </c>
      <c r="N105" s="73">
        <v>19.95</v>
      </c>
    </row>
    <row r="106" spans="1:14" ht="13.5" customHeight="1">
      <c r="A106" s="72">
        <f t="shared" si="43"/>
        <v>491</v>
      </c>
      <c r="B106" s="79">
        <v>10.92</v>
      </c>
      <c r="C106" s="72">
        <f t="shared" si="44"/>
        <v>385</v>
      </c>
      <c r="D106" s="73">
        <v>12.42</v>
      </c>
      <c r="E106" s="72">
        <f t="shared" si="45"/>
        <v>288</v>
      </c>
      <c r="F106" s="73">
        <v>13.92</v>
      </c>
      <c r="G106" s="72">
        <f t="shared" si="46"/>
        <v>201</v>
      </c>
      <c r="H106" s="73">
        <v>15.42</v>
      </c>
      <c r="I106" s="72">
        <f t="shared" si="47"/>
        <v>125</v>
      </c>
      <c r="J106" s="73">
        <v>16.92</v>
      </c>
      <c r="K106" s="72">
        <f t="shared" si="48"/>
        <v>62</v>
      </c>
      <c r="L106" s="73">
        <v>18.42</v>
      </c>
      <c r="M106" s="72">
        <f t="shared" si="42"/>
        <v>15</v>
      </c>
      <c r="N106" s="73">
        <v>19.98</v>
      </c>
    </row>
    <row r="107" spans="1:14" ht="13.5" customHeight="1">
      <c r="A107" s="72">
        <f t="shared" si="43"/>
        <v>489</v>
      </c>
      <c r="B107" s="79">
        <v>10.95</v>
      </c>
      <c r="C107" s="72">
        <f t="shared" si="44"/>
        <v>383</v>
      </c>
      <c r="D107" s="73">
        <v>12.45</v>
      </c>
      <c r="E107" s="72">
        <f t="shared" si="45"/>
        <v>286</v>
      </c>
      <c r="F107" s="73">
        <v>13.95</v>
      </c>
      <c r="G107" s="72">
        <f t="shared" si="46"/>
        <v>199</v>
      </c>
      <c r="H107" s="73">
        <v>15.45</v>
      </c>
      <c r="I107" s="72">
        <f t="shared" si="47"/>
        <v>123</v>
      </c>
      <c r="J107" s="73">
        <v>16.95</v>
      </c>
      <c r="K107" s="72">
        <f t="shared" si="48"/>
        <v>61</v>
      </c>
      <c r="L107" s="73">
        <v>18.45</v>
      </c>
      <c r="M107" s="72">
        <f t="shared" si="42"/>
        <v>14</v>
      </c>
      <c r="N107" s="73">
        <v>20.04</v>
      </c>
    </row>
    <row r="108" spans="1:14" ht="13.5" customHeight="1">
      <c r="A108" s="72">
        <f t="shared" si="43"/>
        <v>486</v>
      </c>
      <c r="B108" s="79">
        <v>10.98</v>
      </c>
      <c r="C108" s="72">
        <f t="shared" si="44"/>
        <v>381</v>
      </c>
      <c r="D108" s="73">
        <v>12.48</v>
      </c>
      <c r="E108" s="72">
        <f t="shared" si="45"/>
        <v>284</v>
      </c>
      <c r="F108" s="73">
        <v>13.98</v>
      </c>
      <c r="G108" s="72">
        <f t="shared" si="46"/>
        <v>197</v>
      </c>
      <c r="H108" s="73">
        <v>15.48</v>
      </c>
      <c r="I108" s="72">
        <f t="shared" si="47"/>
        <v>122</v>
      </c>
      <c r="J108" s="73">
        <v>16.98</v>
      </c>
      <c r="K108" s="72">
        <f t="shared" si="48"/>
        <v>60</v>
      </c>
      <c r="L108" s="73">
        <v>18.48</v>
      </c>
      <c r="M108" s="72">
        <f t="shared" si="42"/>
        <v>13</v>
      </c>
      <c r="N108" s="73">
        <v>20.07</v>
      </c>
    </row>
    <row r="109" spans="1:14" ht="14.25" customHeight="1">
      <c r="A109" s="72">
        <f t="shared" si="43"/>
        <v>484</v>
      </c>
      <c r="B109" s="79">
        <v>11.01</v>
      </c>
      <c r="C109" s="72">
        <f t="shared" si="44"/>
        <v>379</v>
      </c>
      <c r="D109" s="73">
        <v>12.51</v>
      </c>
      <c r="E109" s="72">
        <f t="shared" si="45"/>
        <v>282</v>
      </c>
      <c r="F109" s="73">
        <v>14.01</v>
      </c>
      <c r="G109" s="72">
        <f t="shared" si="46"/>
        <v>196</v>
      </c>
      <c r="H109" s="73">
        <v>15.51</v>
      </c>
      <c r="I109" s="72">
        <f t="shared" si="47"/>
        <v>121</v>
      </c>
      <c r="J109" s="73">
        <v>17.01</v>
      </c>
      <c r="K109" s="72">
        <f t="shared" si="48"/>
        <v>59</v>
      </c>
      <c r="L109" s="73">
        <v>18.51</v>
      </c>
      <c r="M109" s="72">
        <f t="shared" si="42"/>
        <v>12</v>
      </c>
      <c r="N109" s="73">
        <v>20.13</v>
      </c>
    </row>
    <row r="110" spans="1:14" ht="14.25" customHeight="1">
      <c r="A110" s="72">
        <f t="shared" si="43"/>
        <v>482</v>
      </c>
      <c r="B110" s="79">
        <v>11.04</v>
      </c>
      <c r="C110" s="72">
        <f t="shared" si="44"/>
        <v>377</v>
      </c>
      <c r="D110" s="73">
        <v>12.54</v>
      </c>
      <c r="E110" s="72">
        <f t="shared" si="45"/>
        <v>280</v>
      </c>
      <c r="F110" s="73">
        <v>14.04</v>
      </c>
      <c r="G110" s="72">
        <f t="shared" si="46"/>
        <v>194</v>
      </c>
      <c r="H110" s="73">
        <v>15.54</v>
      </c>
      <c r="I110" s="72">
        <f t="shared" si="47"/>
        <v>119</v>
      </c>
      <c r="J110" s="73">
        <v>17.04</v>
      </c>
      <c r="K110" s="72">
        <f t="shared" si="48"/>
        <v>58</v>
      </c>
      <c r="L110" s="73">
        <v>18.54</v>
      </c>
      <c r="M110" s="72">
        <f t="shared" si="42"/>
        <v>11</v>
      </c>
      <c r="N110" s="73">
        <v>20.16</v>
      </c>
    </row>
    <row r="111" spans="1:14" ht="12.75" customHeight="1">
      <c r="A111" s="72">
        <f t="shared" si="43"/>
        <v>480</v>
      </c>
      <c r="B111" s="79">
        <v>11.07</v>
      </c>
      <c r="C111" s="72">
        <f t="shared" si="44"/>
        <v>375</v>
      </c>
      <c r="D111" s="73">
        <v>12.57</v>
      </c>
      <c r="E111" s="72">
        <f t="shared" si="45"/>
        <v>278</v>
      </c>
      <c r="F111" s="73">
        <v>14.07</v>
      </c>
      <c r="G111" s="72">
        <f t="shared" si="46"/>
        <v>193</v>
      </c>
      <c r="H111" s="73">
        <v>15.57</v>
      </c>
      <c r="I111" s="72">
        <f t="shared" si="47"/>
        <v>118</v>
      </c>
      <c r="J111" s="73">
        <v>17.07</v>
      </c>
      <c r="K111" s="72">
        <f t="shared" si="48"/>
        <v>57</v>
      </c>
      <c r="L111" s="73">
        <v>18.57</v>
      </c>
      <c r="M111" s="72">
        <f t="shared" si="42"/>
        <v>10</v>
      </c>
      <c r="N111" s="73">
        <v>20.22</v>
      </c>
    </row>
    <row r="112" spans="1:14" ht="13.5" customHeight="1">
      <c r="A112" s="72">
        <f t="shared" si="43"/>
        <v>478</v>
      </c>
      <c r="B112" s="79">
        <v>11.1</v>
      </c>
      <c r="C112" s="72">
        <f t="shared" si="44"/>
        <v>373</v>
      </c>
      <c r="D112" s="73">
        <v>12.6</v>
      </c>
      <c r="E112" s="72">
        <f t="shared" si="45"/>
        <v>277</v>
      </c>
      <c r="F112" s="73">
        <v>14.1</v>
      </c>
      <c r="G112" s="72">
        <f t="shared" si="46"/>
        <v>191</v>
      </c>
      <c r="H112" s="73">
        <v>15.6</v>
      </c>
      <c r="I112" s="72">
        <f t="shared" si="47"/>
        <v>117</v>
      </c>
      <c r="J112" s="73">
        <v>17.1</v>
      </c>
      <c r="K112" s="72">
        <f t="shared" si="48"/>
        <v>56</v>
      </c>
      <c r="L112" s="73">
        <v>18.6</v>
      </c>
      <c r="M112" s="72">
        <f t="shared" si="42"/>
        <v>9</v>
      </c>
      <c r="N112" s="73">
        <v>20.28</v>
      </c>
    </row>
    <row r="113" spans="1:14" ht="13.5" customHeight="1">
      <c r="A113" s="72">
        <f t="shared" si="43"/>
        <v>475</v>
      </c>
      <c r="B113" s="79">
        <v>11.13</v>
      </c>
      <c r="C113" s="72">
        <f t="shared" si="44"/>
        <v>371</v>
      </c>
      <c r="D113" s="73">
        <v>12.63</v>
      </c>
      <c r="E113" s="72">
        <f t="shared" si="45"/>
        <v>275</v>
      </c>
      <c r="F113" s="73">
        <v>14.13</v>
      </c>
      <c r="G113" s="72">
        <f t="shared" si="46"/>
        <v>189</v>
      </c>
      <c r="H113" s="73">
        <v>15.63</v>
      </c>
      <c r="I113" s="72">
        <f t="shared" si="47"/>
        <v>115</v>
      </c>
      <c r="J113" s="73">
        <v>17.13</v>
      </c>
      <c r="K113" s="72">
        <f t="shared" si="48"/>
        <v>55</v>
      </c>
      <c r="L113" s="73">
        <v>18.63</v>
      </c>
      <c r="M113" s="72">
        <f t="shared" si="42"/>
        <v>8</v>
      </c>
      <c r="N113" s="73">
        <v>20.34</v>
      </c>
    </row>
    <row r="114" spans="1:14" ht="13.5" customHeight="1">
      <c r="A114" s="72">
        <f t="shared" si="43"/>
        <v>473</v>
      </c>
      <c r="B114" s="79">
        <v>11.16</v>
      </c>
      <c r="C114" s="72">
        <f t="shared" si="44"/>
        <v>369</v>
      </c>
      <c r="D114" s="73">
        <v>12.66</v>
      </c>
      <c r="E114" s="72">
        <f t="shared" si="45"/>
        <v>273</v>
      </c>
      <c r="F114" s="73">
        <v>14.16</v>
      </c>
      <c r="G114" s="72">
        <f t="shared" si="46"/>
        <v>188</v>
      </c>
      <c r="H114" s="73">
        <v>15.66</v>
      </c>
      <c r="I114" s="72">
        <f t="shared" si="47"/>
        <v>114</v>
      </c>
      <c r="J114" s="73">
        <v>17.16</v>
      </c>
      <c r="K114" s="72">
        <f t="shared" si="48"/>
        <v>54</v>
      </c>
      <c r="L114" s="73">
        <v>18.66</v>
      </c>
      <c r="M114" s="72">
        <f t="shared" si="42"/>
        <v>7</v>
      </c>
      <c r="N114" s="73">
        <v>20.37</v>
      </c>
    </row>
    <row r="115" spans="1:14" ht="13.5" customHeight="1">
      <c r="A115" s="72">
        <f t="shared" si="43"/>
        <v>471</v>
      </c>
      <c r="B115" s="79">
        <v>11.19</v>
      </c>
      <c r="C115" s="72">
        <f t="shared" si="44"/>
        <v>367</v>
      </c>
      <c r="D115" s="73">
        <v>12.69</v>
      </c>
      <c r="E115" s="72">
        <f t="shared" si="45"/>
        <v>271</v>
      </c>
      <c r="F115" s="73">
        <v>14.19</v>
      </c>
      <c r="G115" s="72">
        <f t="shared" si="46"/>
        <v>186</v>
      </c>
      <c r="H115" s="73">
        <v>15.69</v>
      </c>
      <c r="I115" s="72">
        <f t="shared" si="47"/>
        <v>113</v>
      </c>
      <c r="J115" s="73">
        <v>17.19</v>
      </c>
      <c r="K115" s="72">
        <f t="shared" si="48"/>
        <v>53</v>
      </c>
      <c r="L115" s="73">
        <v>18.69</v>
      </c>
      <c r="M115" s="72">
        <f t="shared" si="42"/>
        <v>6</v>
      </c>
      <c r="N115" s="73">
        <v>20.43</v>
      </c>
    </row>
    <row r="116" spans="1:14" ht="13.5" customHeight="1">
      <c r="A116" s="72">
        <f t="shared" si="43"/>
        <v>469</v>
      </c>
      <c r="B116" s="79">
        <v>11.22</v>
      </c>
      <c r="C116" s="72">
        <f t="shared" si="44"/>
        <v>365</v>
      </c>
      <c r="D116" s="73">
        <v>12.72</v>
      </c>
      <c r="E116" s="72">
        <f t="shared" si="45"/>
        <v>269</v>
      </c>
      <c r="F116" s="73">
        <v>14.22</v>
      </c>
      <c r="G116" s="72">
        <f t="shared" si="46"/>
        <v>185</v>
      </c>
      <c r="H116" s="73">
        <v>15.72</v>
      </c>
      <c r="I116" s="72">
        <f t="shared" si="47"/>
        <v>111</v>
      </c>
      <c r="J116" s="73">
        <v>17.22</v>
      </c>
      <c r="K116" s="72">
        <f t="shared" si="48"/>
        <v>52</v>
      </c>
      <c r="L116" s="73">
        <v>18.72</v>
      </c>
      <c r="M116" s="72">
        <f t="shared" si="42"/>
        <v>5</v>
      </c>
      <c r="N116" s="73">
        <v>20.49</v>
      </c>
    </row>
    <row r="117" spans="1:14" ht="13.5" customHeight="1">
      <c r="A117" s="72">
        <f t="shared" si="43"/>
        <v>467</v>
      </c>
      <c r="B117" s="79">
        <v>11.25</v>
      </c>
      <c r="C117" s="72">
        <f t="shared" si="44"/>
        <v>363</v>
      </c>
      <c r="D117" s="73">
        <v>12.75</v>
      </c>
      <c r="E117" s="72">
        <f t="shared" si="45"/>
        <v>268</v>
      </c>
      <c r="F117" s="73">
        <v>14.25</v>
      </c>
      <c r="G117" s="72">
        <f t="shared" si="46"/>
        <v>183</v>
      </c>
      <c r="H117" s="73">
        <v>15.75</v>
      </c>
      <c r="I117" s="72">
        <f t="shared" si="47"/>
        <v>110</v>
      </c>
      <c r="J117" s="73">
        <v>17.25</v>
      </c>
      <c r="K117" s="72">
        <f t="shared" si="48"/>
        <v>51</v>
      </c>
      <c r="L117" s="73">
        <v>18.75</v>
      </c>
      <c r="M117" s="72">
        <f t="shared" si="42"/>
        <v>4</v>
      </c>
      <c r="N117" s="73">
        <v>20.55</v>
      </c>
    </row>
    <row r="118" spans="1:14" ht="13.5" customHeight="1">
      <c r="A118" s="72">
        <f t="shared" si="43"/>
        <v>465</v>
      </c>
      <c r="B118" s="79">
        <v>11.28</v>
      </c>
      <c r="C118" s="72">
        <f t="shared" si="44"/>
        <v>361</v>
      </c>
      <c r="D118" s="73">
        <v>12.78</v>
      </c>
      <c r="E118" s="72">
        <f t="shared" si="45"/>
        <v>266</v>
      </c>
      <c r="F118" s="73">
        <v>14.28</v>
      </c>
      <c r="G118" s="72">
        <f t="shared" si="46"/>
        <v>181</v>
      </c>
      <c r="H118" s="73">
        <v>15.78</v>
      </c>
      <c r="I118" s="72">
        <f t="shared" si="47"/>
        <v>109</v>
      </c>
      <c r="J118" s="73">
        <v>17.28</v>
      </c>
      <c r="K118" s="72">
        <f t="shared" si="48"/>
        <v>50</v>
      </c>
      <c r="L118" s="73">
        <v>18.78</v>
      </c>
      <c r="M118" s="72">
        <f t="shared" si="42"/>
        <v>3</v>
      </c>
      <c r="N118" s="73">
        <v>20.61</v>
      </c>
    </row>
    <row r="119" spans="1:14" ht="13.5" customHeight="1">
      <c r="A119" s="72">
        <f aca="true" t="shared" si="49" ref="A119:A134">TRUNC((21-B119)^1.51*15,0)</f>
        <v>462</v>
      </c>
      <c r="B119" s="79">
        <v>11.31</v>
      </c>
      <c r="C119" s="72">
        <f aca="true" t="shared" si="50" ref="C119:C134">TRUNC((21-D119)^1.51*15,0)</f>
        <v>359</v>
      </c>
      <c r="D119" s="73">
        <v>12.81</v>
      </c>
      <c r="E119" s="72">
        <f aca="true" t="shared" si="51" ref="E119:E134">TRUNC((21-F119)^1.51*15,0)</f>
        <v>264</v>
      </c>
      <c r="F119" s="73">
        <v>14.31</v>
      </c>
      <c r="G119" s="72">
        <f aca="true" t="shared" si="52" ref="G119:G134">TRUNC((21-H119)^1.51*15,0)</f>
        <v>180</v>
      </c>
      <c r="H119" s="73">
        <v>15.81</v>
      </c>
      <c r="I119" s="72">
        <f aca="true" t="shared" si="53" ref="I119:I134">TRUNC((21-J119)^1.51*15,0)</f>
        <v>107</v>
      </c>
      <c r="J119" s="73">
        <v>17.31</v>
      </c>
      <c r="K119" s="72">
        <f>TRUNC((21-L119)^1.51*15,0)</f>
        <v>48</v>
      </c>
      <c r="L119" s="73">
        <v>18.81</v>
      </c>
      <c r="M119" s="72">
        <f t="shared" si="42"/>
        <v>2</v>
      </c>
      <c r="N119" s="73">
        <v>20.67</v>
      </c>
    </row>
    <row r="120" spans="1:14" ht="13.5" customHeight="1">
      <c r="A120" s="72">
        <f t="shared" si="49"/>
        <v>460</v>
      </c>
      <c r="B120" s="79">
        <v>11.34</v>
      </c>
      <c r="C120" s="72">
        <f t="shared" si="50"/>
        <v>357</v>
      </c>
      <c r="D120" s="73">
        <v>12.84</v>
      </c>
      <c r="E120" s="72">
        <f t="shared" si="51"/>
        <v>262</v>
      </c>
      <c r="F120" s="73">
        <v>14.34</v>
      </c>
      <c r="G120" s="72">
        <f t="shared" si="52"/>
        <v>178</v>
      </c>
      <c r="H120" s="73">
        <v>15.84</v>
      </c>
      <c r="I120" s="72">
        <f t="shared" si="53"/>
        <v>106</v>
      </c>
      <c r="J120" s="73">
        <v>17.34</v>
      </c>
      <c r="K120" s="72">
        <f>TRUNC((21-L120)^1.51*15,0)</f>
        <v>47</v>
      </c>
      <c r="L120" s="73">
        <v>18.84</v>
      </c>
      <c r="M120" s="72">
        <f t="shared" si="42"/>
        <v>1</v>
      </c>
      <c r="N120" s="73">
        <v>20.76</v>
      </c>
    </row>
    <row r="121" spans="1:14" ht="13.5" customHeight="1">
      <c r="A121" s="72">
        <f t="shared" si="49"/>
        <v>458</v>
      </c>
      <c r="B121" s="79">
        <v>11.37</v>
      </c>
      <c r="C121" s="72">
        <f t="shared" si="50"/>
        <v>355</v>
      </c>
      <c r="D121" s="73">
        <v>12.87</v>
      </c>
      <c r="E121" s="72">
        <f t="shared" si="51"/>
        <v>260</v>
      </c>
      <c r="F121" s="73">
        <v>14.37</v>
      </c>
      <c r="G121" s="72">
        <f t="shared" si="52"/>
        <v>177</v>
      </c>
      <c r="H121" s="73">
        <v>15.87</v>
      </c>
      <c r="I121" s="72">
        <f t="shared" si="53"/>
        <v>105</v>
      </c>
      <c r="J121" s="73">
        <v>17.37</v>
      </c>
      <c r="K121" s="72">
        <f>TRUNC((21-L121)^1.51*15,0)</f>
        <v>46</v>
      </c>
      <c r="L121" s="73">
        <v>18.87</v>
      </c>
      <c r="M121" s="84"/>
      <c r="N121" s="74"/>
    </row>
    <row r="122" spans="1:14" ht="13.5" customHeight="1">
      <c r="A122" s="72">
        <f t="shared" si="49"/>
        <v>456</v>
      </c>
      <c r="B122" s="79">
        <v>11.4</v>
      </c>
      <c r="C122" s="72">
        <f t="shared" si="50"/>
        <v>353</v>
      </c>
      <c r="D122" s="73">
        <v>12.9</v>
      </c>
      <c r="E122" s="72">
        <f t="shared" si="51"/>
        <v>259</v>
      </c>
      <c r="F122" s="73">
        <v>14.4</v>
      </c>
      <c r="G122" s="72">
        <f t="shared" si="52"/>
        <v>175</v>
      </c>
      <c r="H122" s="73">
        <v>15.9</v>
      </c>
      <c r="I122" s="72">
        <f t="shared" si="53"/>
        <v>103</v>
      </c>
      <c r="J122" s="73">
        <v>17.4</v>
      </c>
      <c r="K122" s="72">
        <f>TRUNC((21-L122)^1.51*15,0)</f>
        <v>45</v>
      </c>
      <c r="L122" s="73">
        <v>18.9</v>
      </c>
      <c r="M122" s="72"/>
      <c r="N122" s="77"/>
    </row>
    <row r="123" spans="1:14" ht="13.5" customHeight="1">
      <c r="A123" s="72">
        <f t="shared" si="49"/>
        <v>454</v>
      </c>
      <c r="B123" s="79">
        <v>11.43</v>
      </c>
      <c r="C123" s="72">
        <f t="shared" si="50"/>
        <v>351</v>
      </c>
      <c r="D123" s="73">
        <v>12.93</v>
      </c>
      <c r="E123" s="72">
        <f t="shared" si="51"/>
        <v>257</v>
      </c>
      <c r="F123" s="73">
        <v>14.43</v>
      </c>
      <c r="G123" s="72">
        <f t="shared" si="52"/>
        <v>174</v>
      </c>
      <c r="H123" s="73">
        <v>15.93</v>
      </c>
      <c r="I123" s="72">
        <f t="shared" si="53"/>
        <v>102</v>
      </c>
      <c r="J123" s="73">
        <v>17.43</v>
      </c>
      <c r="K123" s="72">
        <f aca="true" t="shared" si="54" ref="K123:K148">TRUNC((21-L123)^1.51*15,0)</f>
        <v>44</v>
      </c>
      <c r="L123" s="73">
        <v>18.96</v>
      </c>
      <c r="M123" s="84"/>
      <c r="N123" s="74"/>
    </row>
    <row r="124" spans="1:14" ht="13.5" customHeight="1">
      <c r="A124" s="72">
        <f t="shared" si="49"/>
        <v>452</v>
      </c>
      <c r="B124" s="79">
        <v>11.46</v>
      </c>
      <c r="C124" s="72">
        <f t="shared" si="50"/>
        <v>349</v>
      </c>
      <c r="D124" s="73">
        <v>12.96</v>
      </c>
      <c r="E124" s="72">
        <f t="shared" si="51"/>
        <v>255</v>
      </c>
      <c r="F124" s="73">
        <v>14.46</v>
      </c>
      <c r="G124" s="72">
        <f t="shared" si="52"/>
        <v>172</v>
      </c>
      <c r="H124" s="73">
        <v>15.96</v>
      </c>
      <c r="I124" s="72">
        <f t="shared" si="53"/>
        <v>101</v>
      </c>
      <c r="J124" s="73">
        <v>17.46</v>
      </c>
      <c r="K124" s="72">
        <f t="shared" si="54"/>
        <v>43</v>
      </c>
      <c r="L124" s="73">
        <v>18.99</v>
      </c>
      <c r="M124" s="72"/>
      <c r="N124" s="77"/>
    </row>
    <row r="125" spans="1:14" ht="13.5" customHeight="1">
      <c r="A125" s="72">
        <f t="shared" si="49"/>
        <v>449</v>
      </c>
      <c r="B125" s="79">
        <v>11.49</v>
      </c>
      <c r="C125" s="72">
        <f t="shared" si="50"/>
        <v>347</v>
      </c>
      <c r="D125" s="73">
        <v>12.99</v>
      </c>
      <c r="E125" s="72">
        <f t="shared" si="51"/>
        <v>253</v>
      </c>
      <c r="F125" s="73">
        <v>14.49</v>
      </c>
      <c r="G125" s="72">
        <f t="shared" si="52"/>
        <v>170</v>
      </c>
      <c r="H125" s="73">
        <v>15.99</v>
      </c>
      <c r="I125" s="72">
        <f t="shared" si="53"/>
        <v>99</v>
      </c>
      <c r="J125" s="73">
        <v>17.49</v>
      </c>
      <c r="K125" s="72">
        <f t="shared" si="54"/>
        <v>42</v>
      </c>
      <c r="L125" s="73">
        <v>19.02</v>
      </c>
      <c r="M125" s="84"/>
      <c r="N125" s="74"/>
    </row>
    <row r="126" spans="1:14" ht="13.5" customHeight="1">
      <c r="A126" s="72">
        <f t="shared" si="49"/>
        <v>447</v>
      </c>
      <c r="B126" s="79">
        <v>11.52</v>
      </c>
      <c r="C126" s="72">
        <f t="shared" si="50"/>
        <v>345</v>
      </c>
      <c r="D126" s="73">
        <v>13.02</v>
      </c>
      <c r="E126" s="72">
        <f t="shared" si="51"/>
        <v>252</v>
      </c>
      <c r="F126" s="73">
        <v>14.52</v>
      </c>
      <c r="G126" s="72">
        <f t="shared" si="52"/>
        <v>169</v>
      </c>
      <c r="H126" s="73">
        <v>16.02</v>
      </c>
      <c r="I126" s="72">
        <f t="shared" si="53"/>
        <v>98</v>
      </c>
      <c r="J126" s="73">
        <v>17.52</v>
      </c>
      <c r="K126" s="72">
        <f t="shared" si="54"/>
        <v>41</v>
      </c>
      <c r="L126" s="73">
        <v>19.05</v>
      </c>
      <c r="M126" s="72"/>
      <c r="N126" s="77"/>
    </row>
    <row r="127" spans="1:14" ht="13.5" customHeight="1">
      <c r="A127" s="72">
        <f t="shared" si="49"/>
        <v>445</v>
      </c>
      <c r="B127" s="79">
        <v>11.55</v>
      </c>
      <c r="C127" s="72">
        <f t="shared" si="50"/>
        <v>343</v>
      </c>
      <c r="D127" s="73">
        <v>13.05</v>
      </c>
      <c r="E127" s="72">
        <f t="shared" si="51"/>
        <v>250</v>
      </c>
      <c r="F127" s="73">
        <v>14.55</v>
      </c>
      <c r="G127" s="72">
        <f t="shared" si="52"/>
        <v>167</v>
      </c>
      <c r="H127" s="73">
        <v>16.05</v>
      </c>
      <c r="I127" s="72">
        <f t="shared" si="53"/>
        <v>97</v>
      </c>
      <c r="J127" s="73">
        <v>17.55</v>
      </c>
      <c r="K127" s="72">
        <f t="shared" si="54"/>
        <v>40</v>
      </c>
      <c r="L127" s="73">
        <v>19.08</v>
      </c>
      <c r="M127" s="84"/>
      <c r="N127" s="74"/>
    </row>
    <row r="128" spans="1:14" ht="13.5" customHeight="1">
      <c r="A128" s="72">
        <f t="shared" si="49"/>
        <v>443</v>
      </c>
      <c r="B128" s="79">
        <v>11.58</v>
      </c>
      <c r="C128" s="72">
        <f t="shared" si="50"/>
        <v>341</v>
      </c>
      <c r="D128" s="73">
        <v>13.08</v>
      </c>
      <c r="E128" s="72">
        <f t="shared" si="51"/>
        <v>248</v>
      </c>
      <c r="F128" s="73">
        <v>14.58</v>
      </c>
      <c r="G128" s="72">
        <f t="shared" si="52"/>
        <v>166</v>
      </c>
      <c r="H128" s="73">
        <v>16.08</v>
      </c>
      <c r="I128" s="72">
        <f t="shared" si="53"/>
        <v>96</v>
      </c>
      <c r="J128" s="73">
        <v>17.58</v>
      </c>
      <c r="K128" s="72">
        <f t="shared" si="54"/>
        <v>39</v>
      </c>
      <c r="L128" s="73">
        <v>19.11</v>
      </c>
      <c r="M128" s="72"/>
      <c r="N128" s="77"/>
    </row>
    <row r="129" spans="1:14" ht="13.5" customHeight="1">
      <c r="A129" s="72">
        <f t="shared" si="49"/>
        <v>441</v>
      </c>
      <c r="B129" s="79">
        <v>11.61</v>
      </c>
      <c r="C129" s="72">
        <f t="shared" si="50"/>
        <v>339</v>
      </c>
      <c r="D129" s="73">
        <v>13.11</v>
      </c>
      <c r="E129" s="72">
        <f t="shared" si="51"/>
        <v>246</v>
      </c>
      <c r="F129" s="73">
        <v>14.61</v>
      </c>
      <c r="G129" s="72">
        <f t="shared" si="52"/>
        <v>164</v>
      </c>
      <c r="H129" s="73">
        <v>16.11</v>
      </c>
      <c r="I129" s="72">
        <f t="shared" si="53"/>
        <v>94</v>
      </c>
      <c r="J129" s="73">
        <v>17.61</v>
      </c>
      <c r="K129" s="72">
        <f t="shared" si="54"/>
        <v>38</v>
      </c>
      <c r="L129" s="73">
        <v>19.14</v>
      </c>
      <c r="M129" s="84"/>
      <c r="N129" s="74"/>
    </row>
    <row r="130" spans="1:14" ht="13.5" customHeight="1">
      <c r="A130" s="72">
        <f t="shared" si="49"/>
        <v>439</v>
      </c>
      <c r="B130" s="79">
        <v>11.64</v>
      </c>
      <c r="C130" s="72">
        <f t="shared" si="50"/>
        <v>337</v>
      </c>
      <c r="D130" s="73">
        <v>13.14</v>
      </c>
      <c r="E130" s="72">
        <f t="shared" si="51"/>
        <v>245</v>
      </c>
      <c r="F130" s="73">
        <v>14.64</v>
      </c>
      <c r="G130" s="72">
        <f t="shared" si="52"/>
        <v>163</v>
      </c>
      <c r="H130" s="73">
        <v>16.14</v>
      </c>
      <c r="I130" s="72">
        <f t="shared" si="53"/>
        <v>93</v>
      </c>
      <c r="J130" s="73">
        <v>17.64</v>
      </c>
      <c r="K130" s="72">
        <f t="shared" si="54"/>
        <v>37</v>
      </c>
      <c r="L130" s="73">
        <v>19.17</v>
      </c>
      <c r="M130" s="72"/>
      <c r="N130" s="77"/>
    </row>
    <row r="131" spans="1:14" ht="13.5" customHeight="1">
      <c r="A131" s="72">
        <f t="shared" si="49"/>
        <v>437</v>
      </c>
      <c r="B131" s="79">
        <v>11.67</v>
      </c>
      <c r="C131" s="72">
        <f t="shared" si="50"/>
        <v>335</v>
      </c>
      <c r="D131" s="73">
        <v>13.17</v>
      </c>
      <c r="E131" s="72">
        <f t="shared" si="51"/>
        <v>243</v>
      </c>
      <c r="F131" s="73">
        <v>14.67</v>
      </c>
      <c r="G131" s="72">
        <f t="shared" si="52"/>
        <v>161</v>
      </c>
      <c r="H131" s="73">
        <v>16.17</v>
      </c>
      <c r="I131" s="72">
        <f t="shared" si="53"/>
        <v>92</v>
      </c>
      <c r="J131" s="73">
        <v>17.67</v>
      </c>
      <c r="K131" s="72">
        <f t="shared" si="54"/>
        <v>36</v>
      </c>
      <c r="L131" s="73">
        <v>19.2</v>
      </c>
      <c r="M131" s="84"/>
      <c r="N131" s="74"/>
    </row>
    <row r="132" spans="1:14" ht="13.5" customHeight="1">
      <c r="A132" s="72">
        <f t="shared" si="49"/>
        <v>435</v>
      </c>
      <c r="B132" s="79">
        <v>11.7</v>
      </c>
      <c r="C132" s="72">
        <f t="shared" si="50"/>
        <v>333</v>
      </c>
      <c r="D132" s="73">
        <v>13.2</v>
      </c>
      <c r="E132" s="72">
        <f t="shared" si="51"/>
        <v>241</v>
      </c>
      <c r="F132" s="73">
        <v>14.7</v>
      </c>
      <c r="G132" s="72">
        <f t="shared" si="52"/>
        <v>160</v>
      </c>
      <c r="H132" s="73">
        <v>16.2</v>
      </c>
      <c r="I132" s="72">
        <f t="shared" si="53"/>
        <v>91</v>
      </c>
      <c r="J132" s="73">
        <v>17.7</v>
      </c>
      <c r="K132" s="72">
        <f t="shared" si="54"/>
        <v>35</v>
      </c>
      <c r="L132" s="73">
        <v>19.23</v>
      </c>
      <c r="M132" s="72"/>
      <c r="N132" s="77"/>
    </row>
    <row r="133" spans="1:14" ht="13.5" customHeight="1">
      <c r="A133" s="72">
        <f t="shared" si="49"/>
        <v>432</v>
      </c>
      <c r="B133" s="79">
        <v>11.73</v>
      </c>
      <c r="C133" s="72">
        <f t="shared" si="50"/>
        <v>331</v>
      </c>
      <c r="D133" s="73">
        <v>13.23</v>
      </c>
      <c r="E133" s="72">
        <f t="shared" si="51"/>
        <v>239</v>
      </c>
      <c r="F133" s="73">
        <v>14.73</v>
      </c>
      <c r="G133" s="72">
        <f t="shared" si="52"/>
        <v>158</v>
      </c>
      <c r="H133" s="73">
        <v>16.23</v>
      </c>
      <c r="I133" s="72">
        <f t="shared" si="53"/>
        <v>89</v>
      </c>
      <c r="J133" s="73">
        <v>17.73</v>
      </c>
      <c r="K133" s="72">
        <f t="shared" si="54"/>
        <v>34</v>
      </c>
      <c r="L133" s="73">
        <v>19.26</v>
      </c>
      <c r="M133" s="72"/>
      <c r="N133" s="77"/>
    </row>
    <row r="134" spans="1:14" ht="13.5" customHeight="1">
      <c r="A134" s="72">
        <f t="shared" si="49"/>
        <v>430</v>
      </c>
      <c r="B134" s="79">
        <v>11.76</v>
      </c>
      <c r="C134" s="72">
        <f t="shared" si="50"/>
        <v>329</v>
      </c>
      <c r="D134" s="73">
        <v>13.26</v>
      </c>
      <c r="E134" s="72">
        <f t="shared" si="51"/>
        <v>238</v>
      </c>
      <c r="F134" s="73">
        <v>14.76</v>
      </c>
      <c r="G134" s="72">
        <f t="shared" si="52"/>
        <v>157</v>
      </c>
      <c r="H134" s="73">
        <v>16.26</v>
      </c>
      <c r="I134" s="72">
        <f t="shared" si="53"/>
        <v>88</v>
      </c>
      <c r="J134" s="73">
        <v>17.76</v>
      </c>
      <c r="K134" s="72">
        <f t="shared" si="54"/>
        <v>33</v>
      </c>
      <c r="L134" s="73">
        <v>19.29</v>
      </c>
      <c r="M134" s="84"/>
      <c r="N134" s="74"/>
    </row>
    <row r="135" spans="1:14" ht="13.5" customHeight="1">
      <c r="A135" s="72">
        <f aca="true" t="shared" si="55" ref="A135:A150">TRUNC((21-B135)^1.51*15,0)</f>
        <v>428</v>
      </c>
      <c r="B135" s="79">
        <v>11.79</v>
      </c>
      <c r="C135" s="72">
        <f aca="true" t="shared" si="56" ref="C135:C150">TRUNC((21-D135)^1.51*15,0)</f>
        <v>327</v>
      </c>
      <c r="D135" s="73">
        <v>13.29</v>
      </c>
      <c r="E135" s="72">
        <f aca="true" t="shared" si="57" ref="E135:E150">TRUNC((21-F135)^1.51*15,0)</f>
        <v>236</v>
      </c>
      <c r="F135" s="73">
        <v>14.79</v>
      </c>
      <c r="G135" s="72">
        <f aca="true" t="shared" si="58" ref="G135:G150">TRUNC((21-H135)^1.51*15,0)</f>
        <v>155</v>
      </c>
      <c r="H135" s="73">
        <v>16.29</v>
      </c>
      <c r="I135" s="72">
        <f aca="true" t="shared" si="59" ref="I135:I150">TRUNC((21-J135)^1.51*15,0)</f>
        <v>87</v>
      </c>
      <c r="J135" s="73">
        <v>17.79</v>
      </c>
      <c r="K135" s="72">
        <f t="shared" si="54"/>
        <v>32</v>
      </c>
      <c r="L135" s="73">
        <v>19.32</v>
      </c>
      <c r="M135" s="72"/>
      <c r="N135" s="77"/>
    </row>
    <row r="136" spans="1:14" ht="13.5" customHeight="1">
      <c r="A136" s="72">
        <f t="shared" si="55"/>
        <v>426</v>
      </c>
      <c r="B136" s="79">
        <v>11.82</v>
      </c>
      <c r="C136" s="72">
        <f t="shared" si="56"/>
        <v>325</v>
      </c>
      <c r="D136" s="73">
        <v>13.32</v>
      </c>
      <c r="E136" s="72">
        <f t="shared" si="57"/>
        <v>234</v>
      </c>
      <c r="F136" s="73">
        <v>14.82</v>
      </c>
      <c r="G136" s="72">
        <f t="shared" si="58"/>
        <v>154</v>
      </c>
      <c r="H136" s="73">
        <v>16.32</v>
      </c>
      <c r="I136" s="72">
        <f t="shared" si="59"/>
        <v>86</v>
      </c>
      <c r="J136" s="73">
        <v>17.82</v>
      </c>
      <c r="K136" s="72">
        <f t="shared" si="54"/>
        <v>31</v>
      </c>
      <c r="L136" s="73">
        <v>19.38</v>
      </c>
      <c r="M136" s="72"/>
      <c r="N136" s="77"/>
    </row>
    <row r="137" spans="1:14" ht="13.5" customHeight="1">
      <c r="A137" s="72">
        <f t="shared" si="55"/>
        <v>424</v>
      </c>
      <c r="B137" s="79">
        <v>11.85</v>
      </c>
      <c r="C137" s="72">
        <f t="shared" si="56"/>
        <v>323</v>
      </c>
      <c r="D137" s="73">
        <v>13.35</v>
      </c>
      <c r="E137" s="72">
        <f t="shared" si="57"/>
        <v>232</v>
      </c>
      <c r="F137" s="73">
        <v>14.85</v>
      </c>
      <c r="G137" s="72">
        <f t="shared" si="58"/>
        <v>152</v>
      </c>
      <c r="H137" s="73">
        <v>16.35</v>
      </c>
      <c r="I137" s="72">
        <f t="shared" si="59"/>
        <v>84</v>
      </c>
      <c r="J137" s="73">
        <v>17.85</v>
      </c>
      <c r="K137" s="72">
        <f t="shared" si="54"/>
        <v>30</v>
      </c>
      <c r="L137" s="73">
        <v>19.41</v>
      </c>
      <c r="M137" s="72"/>
      <c r="N137" s="77"/>
    </row>
    <row r="138" spans="1:14" ht="13.5" customHeight="1">
      <c r="A138" s="72">
        <f t="shared" si="55"/>
        <v>422</v>
      </c>
      <c r="B138" s="79">
        <v>11.88</v>
      </c>
      <c r="C138" s="72">
        <f t="shared" si="56"/>
        <v>321</v>
      </c>
      <c r="D138" s="73">
        <v>13.38</v>
      </c>
      <c r="E138" s="72">
        <f t="shared" si="57"/>
        <v>231</v>
      </c>
      <c r="F138" s="73">
        <v>14.88</v>
      </c>
      <c r="G138" s="72">
        <f t="shared" si="58"/>
        <v>151</v>
      </c>
      <c r="H138" s="73">
        <v>16.38</v>
      </c>
      <c r="I138" s="72">
        <f t="shared" si="59"/>
        <v>83</v>
      </c>
      <c r="J138" s="73">
        <v>17.88</v>
      </c>
      <c r="K138" s="72">
        <f t="shared" si="54"/>
        <v>29</v>
      </c>
      <c r="L138" s="73">
        <v>19.44</v>
      </c>
      <c r="M138" s="72"/>
      <c r="N138" s="77"/>
    </row>
    <row r="139" spans="1:14" ht="13.5" customHeight="1">
      <c r="A139" s="72">
        <f t="shared" si="55"/>
        <v>420</v>
      </c>
      <c r="B139" s="79">
        <v>11.91</v>
      </c>
      <c r="C139" s="72">
        <f t="shared" si="56"/>
        <v>320</v>
      </c>
      <c r="D139" s="73">
        <v>13.41</v>
      </c>
      <c r="E139" s="72">
        <f t="shared" si="57"/>
        <v>229</v>
      </c>
      <c r="F139" s="73">
        <v>14.91</v>
      </c>
      <c r="G139" s="72">
        <f t="shared" si="58"/>
        <v>149</v>
      </c>
      <c r="H139" s="73">
        <v>16.41</v>
      </c>
      <c r="I139" s="72">
        <f t="shared" si="59"/>
        <v>82</v>
      </c>
      <c r="J139" s="73">
        <v>17.91</v>
      </c>
      <c r="K139" s="72">
        <f t="shared" si="54"/>
        <v>28</v>
      </c>
      <c r="L139" s="73">
        <v>19.47</v>
      </c>
      <c r="M139" s="72"/>
      <c r="N139" s="77"/>
    </row>
    <row r="140" spans="1:14" ht="13.5" customHeight="1">
      <c r="A140" s="72">
        <f t="shared" si="55"/>
        <v>418</v>
      </c>
      <c r="B140" s="79">
        <v>11.94</v>
      </c>
      <c r="C140" s="72">
        <f t="shared" si="56"/>
        <v>318</v>
      </c>
      <c r="D140" s="73">
        <v>13.44</v>
      </c>
      <c r="E140" s="72">
        <f t="shared" si="57"/>
        <v>227</v>
      </c>
      <c r="F140" s="73">
        <v>14.94</v>
      </c>
      <c r="G140" s="72">
        <f t="shared" si="58"/>
        <v>148</v>
      </c>
      <c r="H140" s="73">
        <v>16.44</v>
      </c>
      <c r="I140" s="72">
        <f t="shared" si="59"/>
        <v>81</v>
      </c>
      <c r="J140" s="73">
        <v>17.94</v>
      </c>
      <c r="K140" s="72">
        <f t="shared" si="54"/>
        <v>27</v>
      </c>
      <c r="L140" s="73">
        <v>19.5</v>
      </c>
      <c r="M140" s="72"/>
      <c r="N140" s="77"/>
    </row>
    <row r="141" spans="1:14" ht="13.5" customHeight="1">
      <c r="A141" s="72">
        <f t="shared" si="55"/>
        <v>416</v>
      </c>
      <c r="B141" s="79">
        <v>11.97</v>
      </c>
      <c r="C141" s="72">
        <f t="shared" si="56"/>
        <v>316</v>
      </c>
      <c r="D141" s="73">
        <v>13.47</v>
      </c>
      <c r="E141" s="72">
        <f t="shared" si="57"/>
        <v>226</v>
      </c>
      <c r="F141" s="73">
        <v>14.97</v>
      </c>
      <c r="G141" s="72">
        <f t="shared" si="58"/>
        <v>146</v>
      </c>
      <c r="H141" s="73">
        <v>16.47</v>
      </c>
      <c r="I141" s="72">
        <f t="shared" si="59"/>
        <v>79</v>
      </c>
      <c r="J141" s="73">
        <v>17.97</v>
      </c>
      <c r="K141" s="72">
        <f t="shared" si="54"/>
        <v>26</v>
      </c>
      <c r="L141" s="73">
        <v>19.56</v>
      </c>
      <c r="M141" s="72"/>
      <c r="N141" s="77"/>
    </row>
    <row r="142" spans="1:14" ht="13.5" customHeight="1">
      <c r="A142" s="72">
        <f t="shared" si="55"/>
        <v>413</v>
      </c>
      <c r="B142" s="79">
        <v>12</v>
      </c>
      <c r="C142" s="72">
        <f t="shared" si="56"/>
        <v>314</v>
      </c>
      <c r="D142" s="73">
        <v>13.5</v>
      </c>
      <c r="E142" s="72">
        <f t="shared" si="57"/>
        <v>224</v>
      </c>
      <c r="F142" s="73">
        <v>15</v>
      </c>
      <c r="G142" s="72">
        <f t="shared" si="58"/>
        <v>145</v>
      </c>
      <c r="H142" s="73">
        <v>16.5</v>
      </c>
      <c r="I142" s="72">
        <f t="shared" si="59"/>
        <v>78</v>
      </c>
      <c r="J142" s="73">
        <v>18</v>
      </c>
      <c r="K142" s="72">
        <f t="shared" si="54"/>
        <v>25</v>
      </c>
      <c r="L142" s="73">
        <v>19.59</v>
      </c>
      <c r="M142" s="72"/>
      <c r="N142" s="77"/>
    </row>
    <row r="143" spans="1:14" ht="13.5" customHeight="1">
      <c r="A143" s="72">
        <f t="shared" si="55"/>
        <v>411</v>
      </c>
      <c r="B143" s="79">
        <v>12.03</v>
      </c>
      <c r="C143" s="72">
        <f t="shared" si="56"/>
        <v>312</v>
      </c>
      <c r="D143" s="73">
        <v>13.53</v>
      </c>
      <c r="E143" s="72">
        <f t="shared" si="57"/>
        <v>222</v>
      </c>
      <c r="F143" s="73">
        <v>15.03</v>
      </c>
      <c r="G143" s="72">
        <f t="shared" si="58"/>
        <v>143</v>
      </c>
      <c r="H143" s="73">
        <v>16.53</v>
      </c>
      <c r="I143" s="72">
        <f t="shared" si="59"/>
        <v>77</v>
      </c>
      <c r="J143" s="73">
        <v>18.03</v>
      </c>
      <c r="K143" s="72">
        <f t="shared" si="54"/>
        <v>24</v>
      </c>
      <c r="L143" s="73">
        <v>19.62</v>
      </c>
      <c r="M143" s="72"/>
      <c r="N143" s="77"/>
    </row>
    <row r="144" spans="1:14" ht="13.5" customHeight="1">
      <c r="A144" s="72">
        <f t="shared" si="55"/>
        <v>409</v>
      </c>
      <c r="B144" s="79">
        <v>12.06</v>
      </c>
      <c r="C144" s="72">
        <f t="shared" si="56"/>
        <v>310</v>
      </c>
      <c r="D144" s="73">
        <v>13.56</v>
      </c>
      <c r="E144" s="72">
        <f t="shared" si="57"/>
        <v>221</v>
      </c>
      <c r="F144" s="73">
        <v>15.06</v>
      </c>
      <c r="G144" s="72">
        <f t="shared" si="58"/>
        <v>142</v>
      </c>
      <c r="H144" s="73">
        <v>16.56</v>
      </c>
      <c r="I144" s="72">
        <f t="shared" si="59"/>
        <v>76</v>
      </c>
      <c r="J144" s="73">
        <v>18.06</v>
      </c>
      <c r="K144" s="72">
        <f t="shared" si="54"/>
        <v>23</v>
      </c>
      <c r="L144" s="73">
        <v>19.65</v>
      </c>
      <c r="M144" s="72"/>
      <c r="N144" s="77"/>
    </row>
    <row r="145" spans="1:14" ht="13.5" customHeight="1">
      <c r="A145" s="72">
        <f t="shared" si="55"/>
        <v>407</v>
      </c>
      <c r="B145" s="79">
        <v>12.09</v>
      </c>
      <c r="C145" s="72">
        <f t="shared" si="56"/>
        <v>308</v>
      </c>
      <c r="D145" s="73">
        <v>13.59</v>
      </c>
      <c r="E145" s="72">
        <f t="shared" si="57"/>
        <v>219</v>
      </c>
      <c r="F145" s="73">
        <v>15.09</v>
      </c>
      <c r="G145" s="72">
        <f t="shared" si="58"/>
        <v>140</v>
      </c>
      <c r="H145" s="73">
        <v>16.59</v>
      </c>
      <c r="I145" s="72">
        <f t="shared" si="59"/>
        <v>75</v>
      </c>
      <c r="J145" s="73">
        <v>18.09</v>
      </c>
      <c r="K145" s="72">
        <f t="shared" si="54"/>
        <v>22</v>
      </c>
      <c r="L145" s="73">
        <v>19.71</v>
      </c>
      <c r="M145" s="72"/>
      <c r="N145" s="77"/>
    </row>
    <row r="146" spans="1:14" ht="13.5" customHeight="1">
      <c r="A146" s="72">
        <f t="shared" si="55"/>
        <v>405</v>
      </c>
      <c r="B146" s="79">
        <v>12.12</v>
      </c>
      <c r="C146" s="72">
        <f t="shared" si="56"/>
        <v>306</v>
      </c>
      <c r="D146" s="73">
        <v>13.62</v>
      </c>
      <c r="E146" s="72">
        <f t="shared" si="57"/>
        <v>217</v>
      </c>
      <c r="F146" s="73">
        <v>15.12</v>
      </c>
      <c r="G146" s="72">
        <f t="shared" si="58"/>
        <v>139</v>
      </c>
      <c r="H146" s="73">
        <v>16.62</v>
      </c>
      <c r="I146" s="72">
        <f t="shared" si="59"/>
        <v>74</v>
      </c>
      <c r="J146" s="73">
        <v>18.12</v>
      </c>
      <c r="K146" s="72">
        <f t="shared" si="54"/>
        <v>21</v>
      </c>
      <c r="L146" s="73">
        <v>19.74</v>
      </c>
      <c r="M146" s="72"/>
      <c r="N146" s="77"/>
    </row>
    <row r="147" spans="1:14" ht="13.5" customHeight="1">
      <c r="A147" s="72">
        <f t="shared" si="55"/>
        <v>403</v>
      </c>
      <c r="B147" s="79">
        <v>12.15</v>
      </c>
      <c r="C147" s="72">
        <f t="shared" si="56"/>
        <v>304</v>
      </c>
      <c r="D147" s="73">
        <v>13.65</v>
      </c>
      <c r="E147" s="72">
        <f t="shared" si="57"/>
        <v>216</v>
      </c>
      <c r="F147" s="73">
        <v>15.15</v>
      </c>
      <c r="G147" s="72">
        <f t="shared" si="58"/>
        <v>138</v>
      </c>
      <c r="H147" s="73">
        <v>16.65</v>
      </c>
      <c r="I147" s="72">
        <f t="shared" si="59"/>
        <v>72</v>
      </c>
      <c r="J147" s="73">
        <v>18.15</v>
      </c>
      <c r="K147" s="72">
        <f t="shared" si="54"/>
        <v>20</v>
      </c>
      <c r="L147" s="73">
        <v>19.77</v>
      </c>
      <c r="M147" s="72"/>
      <c r="N147" s="77"/>
    </row>
    <row r="148" spans="1:14" ht="13.5" customHeight="1">
      <c r="A148" s="72">
        <f t="shared" si="55"/>
        <v>401</v>
      </c>
      <c r="B148" s="79">
        <v>12.18</v>
      </c>
      <c r="C148" s="72">
        <f t="shared" si="56"/>
        <v>303</v>
      </c>
      <c r="D148" s="73">
        <v>13.68</v>
      </c>
      <c r="E148" s="72">
        <f t="shared" si="57"/>
        <v>214</v>
      </c>
      <c r="F148" s="73">
        <v>15.18</v>
      </c>
      <c r="G148" s="72">
        <f t="shared" si="58"/>
        <v>136</v>
      </c>
      <c r="H148" s="73">
        <v>16.68</v>
      </c>
      <c r="I148" s="72">
        <f t="shared" si="59"/>
        <v>71</v>
      </c>
      <c r="J148" s="73">
        <v>18.18</v>
      </c>
      <c r="K148" s="72">
        <f t="shared" si="54"/>
        <v>18</v>
      </c>
      <c r="L148" s="73">
        <v>19.85</v>
      </c>
      <c r="M148" s="76"/>
      <c r="N148" s="77"/>
    </row>
    <row r="149" spans="1:14" ht="13.5" customHeight="1">
      <c r="A149" s="72">
        <f t="shared" si="55"/>
        <v>399</v>
      </c>
      <c r="B149" s="79">
        <v>12.21</v>
      </c>
      <c r="C149" s="72">
        <f t="shared" si="56"/>
        <v>301</v>
      </c>
      <c r="D149" s="73">
        <v>13.71</v>
      </c>
      <c r="E149" s="72">
        <f t="shared" si="57"/>
        <v>212</v>
      </c>
      <c r="F149" s="73">
        <v>15.21</v>
      </c>
      <c r="G149" s="72">
        <f t="shared" si="58"/>
        <v>135</v>
      </c>
      <c r="H149" s="73">
        <v>16.71</v>
      </c>
      <c r="I149" s="72">
        <f t="shared" si="59"/>
        <v>70</v>
      </c>
      <c r="J149" s="73">
        <v>18.21</v>
      </c>
      <c r="K149" s="72">
        <f>TRUNC((21-L149)^1.51*15,0)</f>
        <v>16</v>
      </c>
      <c r="L149" s="73">
        <v>19.92</v>
      </c>
      <c r="M149" s="72"/>
      <c r="N149" s="77"/>
    </row>
    <row r="150" spans="1:14" ht="13.5" customHeight="1">
      <c r="A150" s="72">
        <f t="shared" si="55"/>
        <v>397</v>
      </c>
      <c r="B150" s="79">
        <v>12.24</v>
      </c>
      <c r="C150" s="72">
        <f t="shared" si="56"/>
        <v>299</v>
      </c>
      <c r="D150" s="73">
        <v>13.74</v>
      </c>
      <c r="E150" s="72">
        <f t="shared" si="57"/>
        <v>211</v>
      </c>
      <c r="F150" s="73">
        <v>15.24</v>
      </c>
      <c r="G150" s="72">
        <f t="shared" si="58"/>
        <v>133</v>
      </c>
      <c r="H150" s="73">
        <v>16.74</v>
      </c>
      <c r="I150" s="72">
        <f t="shared" si="59"/>
        <v>69</v>
      </c>
      <c r="J150" s="73">
        <v>18.24</v>
      </c>
      <c r="K150" s="72">
        <f>TRUNC((21-L150)^1.51*15,0)</f>
        <v>8</v>
      </c>
      <c r="L150" s="73">
        <v>20.3</v>
      </c>
      <c r="M150" s="72"/>
      <c r="N150" s="77"/>
    </row>
    <row r="151" spans="1:14" ht="13.5" customHeight="1">
      <c r="A151" s="72">
        <f>TRUNC((21-B151)^1.51*15,0)</f>
        <v>395</v>
      </c>
      <c r="B151" s="79">
        <v>12.27</v>
      </c>
      <c r="C151" s="72">
        <f>TRUNC((21-D151)^1.51*15,0)</f>
        <v>297</v>
      </c>
      <c r="D151" s="73">
        <v>13.77</v>
      </c>
      <c r="E151" s="72">
        <f>TRUNC((21-F151)^1.51*15,0)</f>
        <v>209</v>
      </c>
      <c r="F151" s="73">
        <v>15.27</v>
      </c>
      <c r="G151" s="72">
        <f>TRUNC((21-H151)^1.51*15,0)</f>
        <v>132</v>
      </c>
      <c r="H151" s="73">
        <v>16.77</v>
      </c>
      <c r="I151" s="72">
        <f>TRUNC((21-J151)^1.51*15,0)</f>
        <v>68</v>
      </c>
      <c r="J151" s="73">
        <v>18.27</v>
      </c>
      <c r="K151" s="72">
        <f>TRUNC((21-L151)^1.51*15,0)</f>
        <v>1</v>
      </c>
      <c r="L151" s="73">
        <v>20.82</v>
      </c>
      <c r="M151" s="72"/>
      <c r="N151" s="77"/>
    </row>
    <row r="152" spans="1:14" ht="24.75" customHeight="1">
      <c r="A152" s="1" t="s">
        <v>39</v>
      </c>
      <c r="B152" s="65"/>
      <c r="C152" s="81"/>
      <c r="D152" s="65"/>
      <c r="E152" s="81"/>
      <c r="F152" s="65"/>
      <c r="G152" s="81"/>
      <c r="H152" s="65"/>
      <c r="I152" s="81"/>
      <c r="J152" s="65"/>
      <c r="K152" s="81"/>
      <c r="L152" s="65"/>
      <c r="M152" s="81"/>
      <c r="N152" s="82"/>
    </row>
    <row r="153" spans="1:14" ht="20.25" customHeight="1">
      <c r="A153" s="70" t="s">
        <v>9</v>
      </c>
      <c r="B153" s="71" t="s">
        <v>10</v>
      </c>
      <c r="C153" s="83" t="s">
        <v>9</v>
      </c>
      <c r="D153" s="71" t="s">
        <v>10</v>
      </c>
      <c r="E153" s="83" t="s">
        <v>9</v>
      </c>
      <c r="F153" s="71" t="s">
        <v>10</v>
      </c>
      <c r="G153" s="83" t="s">
        <v>9</v>
      </c>
      <c r="H153" s="71" t="s">
        <v>10</v>
      </c>
      <c r="I153" s="83" t="s">
        <v>9</v>
      </c>
      <c r="J153" s="71" t="s">
        <v>10</v>
      </c>
      <c r="K153" s="83" t="s">
        <v>9</v>
      </c>
      <c r="L153" s="71" t="s">
        <v>10</v>
      </c>
      <c r="M153" s="83" t="s">
        <v>9</v>
      </c>
      <c r="N153" s="71" t="s">
        <v>10</v>
      </c>
    </row>
    <row r="154" spans="1:14" ht="15" customHeight="1">
      <c r="A154" s="72">
        <f aca="true" t="shared" si="60" ref="A154:A185">TRUNC((22.7-B154)^1.51*13.75,0)</f>
        <v>500</v>
      </c>
      <c r="B154" s="79">
        <v>11.89</v>
      </c>
      <c r="C154" s="72">
        <f aca="true" t="shared" si="61" ref="C154:C185">TRUNC((22.7-D154)^1.51*13.75,0)</f>
        <v>399</v>
      </c>
      <c r="D154" s="73">
        <v>13.39</v>
      </c>
      <c r="E154" s="72">
        <f aca="true" t="shared" si="62" ref="E154:E185">TRUNC((22.7-F154)^1.51*13.75,0)</f>
        <v>306</v>
      </c>
      <c r="F154" s="73">
        <v>14.89</v>
      </c>
      <c r="G154" s="72">
        <f aca="true" t="shared" si="63" ref="G154:G185">TRUNC((22.7-H154)^1.51*13.75,0)</f>
        <v>218</v>
      </c>
      <c r="H154" s="73">
        <v>16.45</v>
      </c>
      <c r="I154" s="72">
        <f aca="true" t="shared" si="64" ref="I154:I185">TRUNC((22.7-J154)^1.51*13.75,0)</f>
        <v>141</v>
      </c>
      <c r="J154" s="73">
        <v>18.01</v>
      </c>
      <c r="K154" s="72">
        <f aca="true" t="shared" si="65" ref="K154:K185">TRUNC((22.7-L154)^1.51*13.75,0)</f>
        <v>77</v>
      </c>
      <c r="L154" s="73">
        <v>19.57</v>
      </c>
      <c r="M154" s="72">
        <f aca="true" t="shared" si="66" ref="M154:M181">TRUNC((22.7-N154)^1.51*13.75,0)</f>
        <v>27</v>
      </c>
      <c r="N154" s="73">
        <v>21.13</v>
      </c>
    </row>
    <row r="155" spans="1:14" ht="15" customHeight="1">
      <c r="A155" s="72">
        <f t="shared" si="60"/>
        <v>498</v>
      </c>
      <c r="B155" s="79">
        <v>11.92</v>
      </c>
      <c r="C155" s="72">
        <f t="shared" si="61"/>
        <v>397</v>
      </c>
      <c r="D155" s="73">
        <v>13.42</v>
      </c>
      <c r="E155" s="72">
        <f t="shared" si="62"/>
        <v>304</v>
      </c>
      <c r="F155" s="73">
        <v>14.921000000000001</v>
      </c>
      <c r="G155" s="72">
        <f t="shared" si="63"/>
        <v>217</v>
      </c>
      <c r="H155" s="73">
        <v>16.480999999999998</v>
      </c>
      <c r="I155" s="72">
        <f t="shared" si="64"/>
        <v>140</v>
      </c>
      <c r="J155" s="73">
        <v>18.041</v>
      </c>
      <c r="K155" s="72">
        <f t="shared" si="65"/>
        <v>75</v>
      </c>
      <c r="L155" s="73">
        <v>19.601</v>
      </c>
      <c r="M155" s="72">
        <f t="shared" si="66"/>
        <v>26</v>
      </c>
      <c r="N155" s="73">
        <v>21.162</v>
      </c>
    </row>
    <row r="156" spans="1:14" ht="15" customHeight="1">
      <c r="A156" s="72">
        <f t="shared" si="60"/>
        <v>496</v>
      </c>
      <c r="B156" s="79">
        <v>11.95</v>
      </c>
      <c r="C156" s="72">
        <f t="shared" si="61"/>
        <v>395</v>
      </c>
      <c r="D156" s="73">
        <v>13.45</v>
      </c>
      <c r="E156" s="72">
        <f t="shared" si="62"/>
        <v>302</v>
      </c>
      <c r="F156" s="73">
        <v>14.952</v>
      </c>
      <c r="G156" s="72">
        <f t="shared" si="63"/>
        <v>215</v>
      </c>
      <c r="H156" s="73">
        <v>16.512</v>
      </c>
      <c r="I156" s="72">
        <f t="shared" si="64"/>
        <v>139</v>
      </c>
      <c r="J156" s="73">
        <v>18.072000000000003</v>
      </c>
      <c r="K156" s="72">
        <f t="shared" si="65"/>
        <v>74</v>
      </c>
      <c r="L156" s="73">
        <v>19.632</v>
      </c>
      <c r="M156" s="72">
        <f t="shared" si="66"/>
        <v>25</v>
      </c>
      <c r="N156" s="73">
        <v>21.194</v>
      </c>
    </row>
    <row r="157" spans="1:14" ht="15" customHeight="1">
      <c r="A157" s="72">
        <f t="shared" si="60"/>
        <v>494</v>
      </c>
      <c r="B157" s="79">
        <v>11.98</v>
      </c>
      <c r="C157" s="72">
        <f t="shared" si="61"/>
        <v>393</v>
      </c>
      <c r="D157" s="73">
        <v>13.48</v>
      </c>
      <c r="E157" s="72">
        <f t="shared" si="62"/>
        <v>300</v>
      </c>
      <c r="F157" s="73">
        <v>14.983</v>
      </c>
      <c r="G157" s="72">
        <f t="shared" si="63"/>
        <v>213</v>
      </c>
      <c r="H157" s="73">
        <v>16.543</v>
      </c>
      <c r="I157" s="72">
        <f t="shared" si="64"/>
        <v>137</v>
      </c>
      <c r="J157" s="73">
        <v>18.103</v>
      </c>
      <c r="K157" s="72">
        <f t="shared" si="65"/>
        <v>73</v>
      </c>
      <c r="L157" s="73">
        <v>19.663</v>
      </c>
      <c r="M157" s="72">
        <f t="shared" si="66"/>
        <v>24</v>
      </c>
      <c r="N157" s="73">
        <v>21.226</v>
      </c>
    </row>
    <row r="158" spans="1:14" ht="15" customHeight="1">
      <c r="A158" s="72">
        <f t="shared" si="60"/>
        <v>492</v>
      </c>
      <c r="B158" s="79">
        <v>12.01</v>
      </c>
      <c r="C158" s="72">
        <f t="shared" si="61"/>
        <v>391</v>
      </c>
      <c r="D158" s="73">
        <v>13.51</v>
      </c>
      <c r="E158" s="72">
        <f t="shared" si="62"/>
        <v>299</v>
      </c>
      <c r="F158" s="73">
        <v>15.014000000000001</v>
      </c>
      <c r="G158" s="72">
        <f t="shared" si="63"/>
        <v>212</v>
      </c>
      <c r="H158" s="73">
        <v>16.573999999999998</v>
      </c>
      <c r="I158" s="72">
        <f t="shared" si="64"/>
        <v>136</v>
      </c>
      <c r="J158" s="73">
        <v>18.134</v>
      </c>
      <c r="K158" s="72">
        <f t="shared" si="65"/>
        <v>72</v>
      </c>
      <c r="L158" s="73">
        <v>19.694</v>
      </c>
      <c r="M158" s="72">
        <f t="shared" si="66"/>
        <v>23</v>
      </c>
      <c r="N158" s="73">
        <v>21.258</v>
      </c>
    </row>
    <row r="159" spans="1:14" ht="15" customHeight="1">
      <c r="A159" s="72">
        <f t="shared" si="60"/>
        <v>490</v>
      </c>
      <c r="B159" s="79">
        <v>12.04</v>
      </c>
      <c r="C159" s="72">
        <f t="shared" si="61"/>
        <v>389</v>
      </c>
      <c r="D159" s="73">
        <v>13.54</v>
      </c>
      <c r="E159" s="72">
        <f t="shared" si="62"/>
        <v>297</v>
      </c>
      <c r="F159" s="73">
        <v>15.045</v>
      </c>
      <c r="G159" s="72">
        <f t="shared" si="63"/>
        <v>210</v>
      </c>
      <c r="H159" s="73">
        <v>16.605</v>
      </c>
      <c r="I159" s="72">
        <f t="shared" si="64"/>
        <v>134</v>
      </c>
      <c r="J159" s="73">
        <v>18.165</v>
      </c>
      <c r="K159" s="72">
        <f t="shared" si="65"/>
        <v>71</v>
      </c>
      <c r="L159" s="73">
        <v>19.725</v>
      </c>
      <c r="M159" s="72">
        <f t="shared" si="66"/>
        <v>22</v>
      </c>
      <c r="N159" s="73">
        <v>21.298</v>
      </c>
    </row>
    <row r="160" spans="1:14" ht="15" customHeight="1">
      <c r="A160" s="72">
        <f t="shared" si="60"/>
        <v>487</v>
      </c>
      <c r="B160" s="79">
        <v>12.07</v>
      </c>
      <c r="C160" s="72">
        <f t="shared" si="61"/>
        <v>387</v>
      </c>
      <c r="D160" s="73">
        <v>13.57</v>
      </c>
      <c r="E160" s="72">
        <f t="shared" si="62"/>
        <v>295</v>
      </c>
      <c r="F160" s="73">
        <v>15.076</v>
      </c>
      <c r="G160" s="72">
        <f t="shared" si="63"/>
        <v>209</v>
      </c>
      <c r="H160" s="73">
        <v>16.636</v>
      </c>
      <c r="I160" s="72">
        <f t="shared" si="64"/>
        <v>133</v>
      </c>
      <c r="J160" s="73">
        <v>18.196</v>
      </c>
      <c r="K160" s="72">
        <f t="shared" si="65"/>
        <v>70</v>
      </c>
      <c r="L160" s="73">
        <v>19.756</v>
      </c>
      <c r="M160" s="72">
        <f t="shared" si="66"/>
        <v>21</v>
      </c>
      <c r="N160" s="73">
        <v>21.337999999999997</v>
      </c>
    </row>
    <row r="161" spans="1:14" ht="15" customHeight="1">
      <c r="A161" s="72">
        <f t="shared" si="60"/>
        <v>485</v>
      </c>
      <c r="B161" s="79">
        <v>12.1</v>
      </c>
      <c r="C161" s="72">
        <f t="shared" si="61"/>
        <v>385</v>
      </c>
      <c r="D161" s="73">
        <v>13.6</v>
      </c>
      <c r="E161" s="72">
        <f t="shared" si="62"/>
        <v>293</v>
      </c>
      <c r="F161" s="73">
        <v>15.107000000000001</v>
      </c>
      <c r="G161" s="72">
        <f t="shared" si="63"/>
        <v>207</v>
      </c>
      <c r="H161" s="73">
        <v>16.666999999999998</v>
      </c>
      <c r="I161" s="72">
        <f t="shared" si="64"/>
        <v>132</v>
      </c>
      <c r="J161" s="73">
        <v>18.227</v>
      </c>
      <c r="K161" s="72">
        <f t="shared" si="65"/>
        <v>69</v>
      </c>
      <c r="L161" s="73">
        <v>19.787</v>
      </c>
      <c r="M161" s="72">
        <f t="shared" si="66"/>
        <v>20</v>
      </c>
      <c r="N161" s="73">
        <v>21.378</v>
      </c>
    </row>
    <row r="162" spans="1:14" ht="15" customHeight="1">
      <c r="A162" s="72">
        <f t="shared" si="60"/>
        <v>483</v>
      </c>
      <c r="B162" s="79">
        <v>12.13</v>
      </c>
      <c r="C162" s="72">
        <f t="shared" si="61"/>
        <v>383</v>
      </c>
      <c r="D162" s="73">
        <v>13.63</v>
      </c>
      <c r="E162" s="72">
        <f t="shared" si="62"/>
        <v>291</v>
      </c>
      <c r="F162" s="73">
        <v>15.138</v>
      </c>
      <c r="G162" s="72">
        <f t="shared" si="63"/>
        <v>205</v>
      </c>
      <c r="H162" s="73">
        <v>16.698</v>
      </c>
      <c r="I162" s="72">
        <f t="shared" si="64"/>
        <v>130</v>
      </c>
      <c r="J162" s="73">
        <v>18.258000000000003</v>
      </c>
      <c r="K162" s="72">
        <f t="shared" si="65"/>
        <v>67</v>
      </c>
      <c r="L162" s="73">
        <v>19.818</v>
      </c>
      <c r="M162" s="72">
        <f t="shared" si="66"/>
        <v>20</v>
      </c>
      <c r="N162" s="73">
        <v>21.418</v>
      </c>
    </row>
    <row r="163" spans="1:14" ht="15" customHeight="1">
      <c r="A163" s="72">
        <f t="shared" si="60"/>
        <v>481</v>
      </c>
      <c r="B163" s="79">
        <v>12.16</v>
      </c>
      <c r="C163" s="72">
        <f t="shared" si="61"/>
        <v>382</v>
      </c>
      <c r="D163" s="73">
        <v>13.66</v>
      </c>
      <c r="E163" s="72">
        <f t="shared" si="62"/>
        <v>289</v>
      </c>
      <c r="F163" s="73">
        <v>15.169</v>
      </c>
      <c r="G163" s="72">
        <f t="shared" si="63"/>
        <v>204</v>
      </c>
      <c r="H163" s="73">
        <v>16.729</v>
      </c>
      <c r="I163" s="72">
        <f t="shared" si="64"/>
        <v>129</v>
      </c>
      <c r="J163" s="73">
        <v>18.289</v>
      </c>
      <c r="K163" s="72">
        <f t="shared" si="65"/>
        <v>66</v>
      </c>
      <c r="L163" s="73">
        <v>19.849</v>
      </c>
      <c r="M163" s="72">
        <f t="shared" si="66"/>
        <v>19</v>
      </c>
      <c r="N163" s="73">
        <v>21.458</v>
      </c>
    </row>
    <row r="164" spans="1:14" ht="15" customHeight="1">
      <c r="A164" s="72">
        <f t="shared" si="60"/>
        <v>479</v>
      </c>
      <c r="B164" s="79">
        <v>12.19</v>
      </c>
      <c r="C164" s="72">
        <f t="shared" si="61"/>
        <v>380</v>
      </c>
      <c r="D164" s="73">
        <v>13.69</v>
      </c>
      <c r="E164" s="72">
        <f t="shared" si="62"/>
        <v>288</v>
      </c>
      <c r="F164" s="73">
        <v>15.2</v>
      </c>
      <c r="G164" s="72">
        <f t="shared" si="63"/>
        <v>202</v>
      </c>
      <c r="H164" s="73">
        <v>16.76</v>
      </c>
      <c r="I164" s="72">
        <f t="shared" si="64"/>
        <v>127</v>
      </c>
      <c r="J164" s="73">
        <v>18.32</v>
      </c>
      <c r="K164" s="72">
        <f t="shared" si="65"/>
        <v>65</v>
      </c>
      <c r="L164" s="73">
        <v>19.88</v>
      </c>
      <c r="M164" s="72">
        <f t="shared" si="66"/>
        <v>18</v>
      </c>
      <c r="N164" s="73">
        <v>21.497999999999998</v>
      </c>
    </row>
    <row r="165" spans="1:14" ht="15" customHeight="1">
      <c r="A165" s="72">
        <f t="shared" si="60"/>
        <v>477</v>
      </c>
      <c r="B165" s="79">
        <v>12.22</v>
      </c>
      <c r="C165" s="72">
        <f t="shared" si="61"/>
        <v>378</v>
      </c>
      <c r="D165" s="73">
        <v>13.72</v>
      </c>
      <c r="E165" s="72">
        <f t="shared" si="62"/>
        <v>286</v>
      </c>
      <c r="F165" s="73">
        <v>15.231</v>
      </c>
      <c r="G165" s="72">
        <f t="shared" si="63"/>
        <v>201</v>
      </c>
      <c r="H165" s="73">
        <v>16.791</v>
      </c>
      <c r="I165" s="72">
        <f t="shared" si="64"/>
        <v>126</v>
      </c>
      <c r="J165" s="73">
        <v>18.351000000000003</v>
      </c>
      <c r="K165" s="72">
        <f t="shared" si="65"/>
        <v>64</v>
      </c>
      <c r="L165" s="73">
        <v>19.911</v>
      </c>
      <c r="M165" s="72">
        <f t="shared" si="66"/>
        <v>17</v>
      </c>
      <c r="N165" s="73">
        <v>21.538</v>
      </c>
    </row>
    <row r="166" spans="1:14" ht="15" customHeight="1">
      <c r="A166" s="72">
        <f t="shared" si="60"/>
        <v>475</v>
      </c>
      <c r="B166" s="79">
        <v>12.25</v>
      </c>
      <c r="C166" s="72">
        <f t="shared" si="61"/>
        <v>376</v>
      </c>
      <c r="D166" s="73">
        <v>13.75</v>
      </c>
      <c r="E166" s="72">
        <f t="shared" si="62"/>
        <v>284</v>
      </c>
      <c r="F166" s="73">
        <v>15.262</v>
      </c>
      <c r="G166" s="72">
        <f t="shared" si="63"/>
        <v>199</v>
      </c>
      <c r="H166" s="73">
        <v>16.822</v>
      </c>
      <c r="I166" s="72">
        <f t="shared" si="64"/>
        <v>125</v>
      </c>
      <c r="J166" s="73">
        <v>18.382</v>
      </c>
      <c r="K166" s="72">
        <f t="shared" si="65"/>
        <v>63</v>
      </c>
      <c r="L166" s="73">
        <v>19.942</v>
      </c>
      <c r="M166" s="72">
        <f t="shared" si="66"/>
        <v>16</v>
      </c>
      <c r="N166" s="73">
        <v>21.578</v>
      </c>
    </row>
    <row r="167" spans="1:14" ht="15" customHeight="1">
      <c r="A167" s="72">
        <f t="shared" si="60"/>
        <v>473</v>
      </c>
      <c r="B167" s="79">
        <v>12.28</v>
      </c>
      <c r="C167" s="72">
        <f t="shared" si="61"/>
        <v>374</v>
      </c>
      <c r="D167" s="73">
        <v>13.78</v>
      </c>
      <c r="E167" s="72">
        <f t="shared" si="62"/>
        <v>282</v>
      </c>
      <c r="F167" s="73">
        <v>15.293000000000001</v>
      </c>
      <c r="G167" s="72">
        <f t="shared" si="63"/>
        <v>197</v>
      </c>
      <c r="H167" s="73">
        <v>16.852999999999998</v>
      </c>
      <c r="I167" s="72">
        <f t="shared" si="64"/>
        <v>123</v>
      </c>
      <c r="J167" s="73">
        <v>18.413</v>
      </c>
      <c r="K167" s="72">
        <f t="shared" si="65"/>
        <v>62</v>
      </c>
      <c r="L167" s="73">
        <v>19.973</v>
      </c>
      <c r="M167" s="72">
        <f t="shared" si="66"/>
        <v>15</v>
      </c>
      <c r="N167" s="73">
        <v>21.618</v>
      </c>
    </row>
    <row r="168" spans="1:14" ht="15" customHeight="1">
      <c r="A168" s="72">
        <f t="shared" si="60"/>
        <v>471</v>
      </c>
      <c r="B168" s="79">
        <v>12.31</v>
      </c>
      <c r="C168" s="72">
        <f t="shared" si="61"/>
        <v>372</v>
      </c>
      <c r="D168" s="73">
        <v>13.81</v>
      </c>
      <c r="E168" s="72">
        <f t="shared" si="62"/>
        <v>281</v>
      </c>
      <c r="F168" s="73">
        <v>15.324</v>
      </c>
      <c r="G168" s="72">
        <f t="shared" si="63"/>
        <v>196</v>
      </c>
      <c r="H168" s="73">
        <v>16.884</v>
      </c>
      <c r="I168" s="72">
        <f t="shared" si="64"/>
        <v>122</v>
      </c>
      <c r="J168" s="73">
        <v>18.444000000000003</v>
      </c>
      <c r="K168" s="72">
        <f t="shared" si="65"/>
        <v>61</v>
      </c>
      <c r="L168" s="73">
        <v>20.004</v>
      </c>
      <c r="M168" s="72">
        <f t="shared" si="66"/>
        <v>14</v>
      </c>
      <c r="N168" s="73">
        <v>21.657999999999998</v>
      </c>
    </row>
    <row r="169" spans="1:14" ht="15" customHeight="1">
      <c r="A169" s="72">
        <f t="shared" si="60"/>
        <v>469</v>
      </c>
      <c r="B169" s="79">
        <v>12.34</v>
      </c>
      <c r="C169" s="72">
        <f t="shared" si="61"/>
        <v>370</v>
      </c>
      <c r="D169" s="73">
        <v>13.84</v>
      </c>
      <c r="E169" s="72">
        <f t="shared" si="62"/>
        <v>279</v>
      </c>
      <c r="F169" s="73">
        <v>15.355</v>
      </c>
      <c r="G169" s="72">
        <f t="shared" si="63"/>
        <v>194</v>
      </c>
      <c r="H169" s="73">
        <v>16.915</v>
      </c>
      <c r="I169" s="72">
        <f t="shared" si="64"/>
        <v>121</v>
      </c>
      <c r="J169" s="73">
        <v>18.475</v>
      </c>
      <c r="K169" s="72">
        <f t="shared" si="65"/>
        <v>60</v>
      </c>
      <c r="L169" s="73">
        <v>20.035</v>
      </c>
      <c r="M169" s="72">
        <f t="shared" si="66"/>
        <v>13</v>
      </c>
      <c r="N169" s="73">
        <v>21.698</v>
      </c>
    </row>
    <row r="170" spans="1:14" ht="15" customHeight="1">
      <c r="A170" s="72">
        <f t="shared" si="60"/>
        <v>467</v>
      </c>
      <c r="B170" s="79">
        <v>12.37</v>
      </c>
      <c r="C170" s="72">
        <f t="shared" si="61"/>
        <v>368</v>
      </c>
      <c r="D170" s="73">
        <v>13.87</v>
      </c>
      <c r="E170" s="72">
        <f t="shared" si="62"/>
        <v>277</v>
      </c>
      <c r="F170" s="73">
        <v>15.386000000000001</v>
      </c>
      <c r="G170" s="72">
        <f t="shared" si="63"/>
        <v>193</v>
      </c>
      <c r="H170" s="73">
        <v>16.945999999999998</v>
      </c>
      <c r="I170" s="72">
        <f t="shared" si="64"/>
        <v>119</v>
      </c>
      <c r="J170" s="73">
        <v>18.506</v>
      </c>
      <c r="K170" s="72">
        <f t="shared" si="65"/>
        <v>59</v>
      </c>
      <c r="L170" s="73">
        <v>20.066</v>
      </c>
      <c r="M170" s="72">
        <f t="shared" si="66"/>
        <v>12</v>
      </c>
      <c r="N170" s="73">
        <v>21.738</v>
      </c>
    </row>
    <row r="171" spans="1:14" ht="15" customHeight="1">
      <c r="A171" s="72">
        <f t="shared" si="60"/>
        <v>465</v>
      </c>
      <c r="B171" s="79">
        <v>12.4</v>
      </c>
      <c r="C171" s="72">
        <f t="shared" si="61"/>
        <v>366</v>
      </c>
      <c r="D171" s="73">
        <v>13.9</v>
      </c>
      <c r="E171" s="72">
        <f t="shared" si="62"/>
        <v>275</v>
      </c>
      <c r="F171" s="73">
        <v>15.417</v>
      </c>
      <c r="G171" s="72">
        <f t="shared" si="63"/>
        <v>191</v>
      </c>
      <c r="H171" s="73">
        <v>16.977</v>
      </c>
      <c r="I171" s="72">
        <f t="shared" si="64"/>
        <v>118</v>
      </c>
      <c r="J171" s="73">
        <v>18.537000000000003</v>
      </c>
      <c r="K171" s="72">
        <f t="shared" si="65"/>
        <v>58</v>
      </c>
      <c r="L171" s="73">
        <v>20.097</v>
      </c>
      <c r="M171" s="72">
        <f t="shared" si="66"/>
        <v>11</v>
      </c>
      <c r="N171" s="73">
        <v>21.8</v>
      </c>
    </row>
    <row r="172" spans="1:14" ht="15" customHeight="1">
      <c r="A172" s="72">
        <f t="shared" si="60"/>
        <v>463</v>
      </c>
      <c r="B172" s="79">
        <v>12.43</v>
      </c>
      <c r="C172" s="72">
        <f t="shared" si="61"/>
        <v>364</v>
      </c>
      <c r="D172" s="73">
        <v>13.93</v>
      </c>
      <c r="E172" s="72">
        <f t="shared" si="62"/>
        <v>273</v>
      </c>
      <c r="F172" s="73">
        <v>15.448</v>
      </c>
      <c r="G172" s="72">
        <f t="shared" si="63"/>
        <v>189</v>
      </c>
      <c r="H172" s="73">
        <v>17.008</v>
      </c>
      <c r="I172" s="72">
        <f t="shared" si="64"/>
        <v>117</v>
      </c>
      <c r="J172" s="73">
        <v>18.568</v>
      </c>
      <c r="K172" s="72">
        <f t="shared" si="65"/>
        <v>57</v>
      </c>
      <c r="L172" s="73">
        <v>20.128</v>
      </c>
      <c r="M172" s="72">
        <f t="shared" si="66"/>
        <v>10</v>
      </c>
      <c r="N172" s="73">
        <v>21.843</v>
      </c>
    </row>
    <row r="173" spans="1:14" ht="15" customHeight="1">
      <c r="A173" s="72">
        <f t="shared" si="60"/>
        <v>461</v>
      </c>
      <c r="B173" s="79">
        <v>12.46</v>
      </c>
      <c r="C173" s="72">
        <f t="shared" si="61"/>
        <v>363</v>
      </c>
      <c r="D173" s="73">
        <v>13.96</v>
      </c>
      <c r="E173" s="72">
        <f t="shared" si="62"/>
        <v>272</v>
      </c>
      <c r="F173" s="73">
        <v>15.479000000000001</v>
      </c>
      <c r="G173" s="72">
        <f t="shared" si="63"/>
        <v>188</v>
      </c>
      <c r="H173" s="73">
        <v>17.038999999999998</v>
      </c>
      <c r="I173" s="72">
        <f t="shared" si="64"/>
        <v>115</v>
      </c>
      <c r="J173" s="73">
        <v>18.599</v>
      </c>
      <c r="K173" s="72">
        <f t="shared" si="65"/>
        <v>56</v>
      </c>
      <c r="L173" s="73">
        <v>20.159</v>
      </c>
      <c r="M173" s="72">
        <f t="shared" si="66"/>
        <v>9</v>
      </c>
      <c r="N173" s="73">
        <v>21.903000000000002</v>
      </c>
    </row>
    <row r="174" spans="1:14" ht="15" customHeight="1">
      <c r="A174" s="72">
        <f t="shared" si="60"/>
        <v>459</v>
      </c>
      <c r="B174" s="79">
        <v>12.49</v>
      </c>
      <c r="C174" s="72">
        <f t="shared" si="61"/>
        <v>361</v>
      </c>
      <c r="D174" s="73">
        <v>13.99</v>
      </c>
      <c r="E174" s="72">
        <f t="shared" si="62"/>
        <v>270</v>
      </c>
      <c r="F174" s="73">
        <v>15.51</v>
      </c>
      <c r="G174" s="72">
        <f t="shared" si="63"/>
        <v>186</v>
      </c>
      <c r="H174" s="73">
        <v>17.07</v>
      </c>
      <c r="I174" s="72">
        <f t="shared" si="64"/>
        <v>114</v>
      </c>
      <c r="J174" s="73">
        <v>18.63</v>
      </c>
      <c r="K174" s="72">
        <f t="shared" si="65"/>
        <v>55</v>
      </c>
      <c r="L174" s="73">
        <v>20.19</v>
      </c>
      <c r="M174" s="72">
        <f t="shared" si="66"/>
        <v>8</v>
      </c>
      <c r="N174" s="73">
        <v>21.963</v>
      </c>
    </row>
    <row r="175" spans="1:14" ht="15" customHeight="1">
      <c r="A175" s="72">
        <f t="shared" si="60"/>
        <v>457</v>
      </c>
      <c r="B175" s="79">
        <v>12.52</v>
      </c>
      <c r="C175" s="72">
        <f t="shared" si="61"/>
        <v>359</v>
      </c>
      <c r="D175" s="73">
        <v>14.02</v>
      </c>
      <c r="E175" s="72">
        <f t="shared" si="62"/>
        <v>268</v>
      </c>
      <c r="F175" s="73">
        <v>15.541</v>
      </c>
      <c r="G175" s="72">
        <f t="shared" si="63"/>
        <v>185</v>
      </c>
      <c r="H175" s="73">
        <v>17.101</v>
      </c>
      <c r="I175" s="72">
        <f t="shared" si="64"/>
        <v>113</v>
      </c>
      <c r="J175" s="73">
        <v>18.661</v>
      </c>
      <c r="K175" s="72">
        <f t="shared" si="65"/>
        <v>54</v>
      </c>
      <c r="L175" s="73">
        <v>20.221</v>
      </c>
      <c r="M175" s="72">
        <f t="shared" si="66"/>
        <v>7</v>
      </c>
      <c r="N175" s="73">
        <v>22.023</v>
      </c>
    </row>
    <row r="176" spans="1:14" ht="15" customHeight="1">
      <c r="A176" s="72">
        <f t="shared" si="60"/>
        <v>455</v>
      </c>
      <c r="B176" s="79">
        <v>12.55</v>
      </c>
      <c r="C176" s="72">
        <f t="shared" si="61"/>
        <v>357</v>
      </c>
      <c r="D176" s="73">
        <v>14.05</v>
      </c>
      <c r="E176" s="72">
        <f t="shared" si="62"/>
        <v>266</v>
      </c>
      <c r="F176" s="73">
        <v>15.572000000000001</v>
      </c>
      <c r="G176" s="72">
        <f t="shared" si="63"/>
        <v>183</v>
      </c>
      <c r="H176" s="73">
        <v>17.131999999999998</v>
      </c>
      <c r="I176" s="72">
        <f t="shared" si="64"/>
        <v>111</v>
      </c>
      <c r="J176" s="73">
        <v>18.692</v>
      </c>
      <c r="K176" s="72">
        <f t="shared" si="65"/>
        <v>53</v>
      </c>
      <c r="L176" s="73">
        <v>20.252</v>
      </c>
      <c r="M176" s="72">
        <f t="shared" si="66"/>
        <v>6</v>
      </c>
      <c r="N176" s="73">
        <v>22.083000000000002</v>
      </c>
    </row>
    <row r="177" spans="1:14" ht="15" customHeight="1">
      <c r="A177" s="72">
        <f t="shared" si="60"/>
        <v>453</v>
      </c>
      <c r="B177" s="79">
        <v>12.58</v>
      </c>
      <c r="C177" s="72">
        <f t="shared" si="61"/>
        <v>355</v>
      </c>
      <c r="D177" s="73">
        <v>14.08</v>
      </c>
      <c r="E177" s="72">
        <f t="shared" si="62"/>
        <v>265</v>
      </c>
      <c r="F177" s="73">
        <v>15.603</v>
      </c>
      <c r="G177" s="72">
        <f t="shared" si="63"/>
        <v>182</v>
      </c>
      <c r="H177" s="73">
        <v>17.163</v>
      </c>
      <c r="I177" s="72">
        <f t="shared" si="64"/>
        <v>110</v>
      </c>
      <c r="J177" s="73">
        <v>18.723000000000003</v>
      </c>
      <c r="K177" s="72">
        <f t="shared" si="65"/>
        <v>52</v>
      </c>
      <c r="L177" s="73">
        <v>20.283</v>
      </c>
      <c r="M177" s="72">
        <f t="shared" si="66"/>
        <v>5</v>
      </c>
      <c r="N177" s="73">
        <v>22.143</v>
      </c>
    </row>
    <row r="178" spans="1:14" ht="15" customHeight="1">
      <c r="A178" s="72">
        <f t="shared" si="60"/>
        <v>451</v>
      </c>
      <c r="B178" s="79">
        <v>12.61</v>
      </c>
      <c r="C178" s="72">
        <f t="shared" si="61"/>
        <v>353</v>
      </c>
      <c r="D178" s="73">
        <v>14.11</v>
      </c>
      <c r="E178" s="72">
        <f t="shared" si="62"/>
        <v>263</v>
      </c>
      <c r="F178" s="73">
        <v>15.634</v>
      </c>
      <c r="G178" s="72">
        <f t="shared" si="63"/>
        <v>180</v>
      </c>
      <c r="H178" s="73">
        <v>17.194</v>
      </c>
      <c r="I178" s="72">
        <f t="shared" si="64"/>
        <v>109</v>
      </c>
      <c r="J178" s="73">
        <v>18.754</v>
      </c>
      <c r="K178" s="72">
        <f t="shared" si="65"/>
        <v>51</v>
      </c>
      <c r="L178" s="73">
        <v>20.314</v>
      </c>
      <c r="M178" s="72">
        <f t="shared" si="66"/>
        <v>4</v>
      </c>
      <c r="N178" s="73">
        <v>22.203000000000003</v>
      </c>
    </row>
    <row r="179" spans="1:14" ht="15" customHeight="1">
      <c r="A179" s="72">
        <f t="shared" si="60"/>
        <v>448</v>
      </c>
      <c r="B179" s="79">
        <v>12.64</v>
      </c>
      <c r="C179" s="72">
        <f t="shared" si="61"/>
        <v>351</v>
      </c>
      <c r="D179" s="73">
        <v>14.14</v>
      </c>
      <c r="E179" s="72">
        <f t="shared" si="62"/>
        <v>261</v>
      </c>
      <c r="F179" s="73">
        <v>15.665</v>
      </c>
      <c r="G179" s="72">
        <f t="shared" si="63"/>
        <v>179</v>
      </c>
      <c r="H179" s="73">
        <v>17.225</v>
      </c>
      <c r="I179" s="72">
        <f t="shared" si="64"/>
        <v>107</v>
      </c>
      <c r="J179" s="73">
        <v>18.785</v>
      </c>
      <c r="K179" s="72">
        <f t="shared" si="65"/>
        <v>50</v>
      </c>
      <c r="L179" s="73">
        <v>20.345</v>
      </c>
      <c r="M179" s="72">
        <f t="shared" si="66"/>
        <v>3</v>
      </c>
      <c r="N179" s="73">
        <v>22.263</v>
      </c>
    </row>
    <row r="180" spans="1:14" ht="15" customHeight="1">
      <c r="A180" s="72">
        <f t="shared" si="60"/>
        <v>446</v>
      </c>
      <c r="B180" s="79">
        <v>12.67</v>
      </c>
      <c r="C180" s="72">
        <f t="shared" si="61"/>
        <v>349</v>
      </c>
      <c r="D180" s="73">
        <v>14.17</v>
      </c>
      <c r="E180" s="72">
        <f t="shared" si="62"/>
        <v>259</v>
      </c>
      <c r="F180" s="73">
        <v>15.696000000000002</v>
      </c>
      <c r="G180" s="72">
        <f t="shared" si="63"/>
        <v>177</v>
      </c>
      <c r="H180" s="73">
        <v>17.256</v>
      </c>
      <c r="I180" s="72">
        <f t="shared" si="64"/>
        <v>106</v>
      </c>
      <c r="J180" s="73">
        <v>18.816000000000003</v>
      </c>
      <c r="K180" s="72">
        <f t="shared" si="65"/>
        <v>49</v>
      </c>
      <c r="L180" s="73">
        <v>20.376</v>
      </c>
      <c r="M180" s="72">
        <f t="shared" si="66"/>
        <v>2</v>
      </c>
      <c r="N180" s="73">
        <v>22.34</v>
      </c>
    </row>
    <row r="181" spans="1:14" ht="15" customHeight="1">
      <c r="A181" s="72">
        <f t="shared" si="60"/>
        <v>444</v>
      </c>
      <c r="B181" s="79">
        <v>12.7</v>
      </c>
      <c r="C181" s="72">
        <f t="shared" si="61"/>
        <v>348</v>
      </c>
      <c r="D181" s="73">
        <v>14.2</v>
      </c>
      <c r="E181" s="72">
        <f t="shared" si="62"/>
        <v>258</v>
      </c>
      <c r="F181" s="73">
        <v>15.727</v>
      </c>
      <c r="G181" s="72">
        <f t="shared" si="63"/>
        <v>176</v>
      </c>
      <c r="H181" s="73">
        <v>17.287</v>
      </c>
      <c r="I181" s="72">
        <f t="shared" si="64"/>
        <v>105</v>
      </c>
      <c r="J181" s="73">
        <v>18.847</v>
      </c>
      <c r="K181" s="72">
        <f t="shared" si="65"/>
        <v>48</v>
      </c>
      <c r="L181" s="73">
        <v>20.407</v>
      </c>
      <c r="M181" s="72">
        <f t="shared" si="66"/>
        <v>1</v>
      </c>
      <c r="N181" s="73">
        <v>22.43</v>
      </c>
    </row>
    <row r="182" spans="1:14" ht="15" customHeight="1">
      <c r="A182" s="72">
        <f t="shared" si="60"/>
        <v>442</v>
      </c>
      <c r="B182" s="79">
        <v>12.73</v>
      </c>
      <c r="C182" s="72">
        <f t="shared" si="61"/>
        <v>346</v>
      </c>
      <c r="D182" s="73">
        <v>14.23</v>
      </c>
      <c r="E182" s="72">
        <f t="shared" si="62"/>
        <v>256</v>
      </c>
      <c r="F182" s="73">
        <v>15.758000000000001</v>
      </c>
      <c r="G182" s="72">
        <f t="shared" si="63"/>
        <v>174</v>
      </c>
      <c r="H182" s="73">
        <v>17.317999999999998</v>
      </c>
      <c r="I182" s="72">
        <f t="shared" si="64"/>
        <v>104</v>
      </c>
      <c r="J182" s="73">
        <v>18.878</v>
      </c>
      <c r="K182" s="72">
        <f t="shared" si="65"/>
        <v>47</v>
      </c>
      <c r="L182" s="73">
        <v>20.438</v>
      </c>
      <c r="M182" s="72"/>
      <c r="N182" s="73"/>
    </row>
    <row r="183" spans="1:14" ht="15" customHeight="1">
      <c r="A183" s="72">
        <f t="shared" si="60"/>
        <v>440</v>
      </c>
      <c r="B183" s="79">
        <v>12.76</v>
      </c>
      <c r="C183" s="72">
        <f t="shared" si="61"/>
        <v>344</v>
      </c>
      <c r="D183" s="73">
        <v>14.26</v>
      </c>
      <c r="E183" s="72">
        <f t="shared" si="62"/>
        <v>254</v>
      </c>
      <c r="F183" s="73">
        <v>15.789000000000001</v>
      </c>
      <c r="G183" s="72">
        <f t="shared" si="63"/>
        <v>173</v>
      </c>
      <c r="H183" s="73">
        <v>17.349</v>
      </c>
      <c r="I183" s="72">
        <f t="shared" si="64"/>
        <v>102</v>
      </c>
      <c r="J183" s="73">
        <v>18.909000000000002</v>
      </c>
      <c r="K183" s="72">
        <f t="shared" si="65"/>
        <v>46</v>
      </c>
      <c r="L183" s="73">
        <v>20.469</v>
      </c>
      <c r="M183" s="72"/>
      <c r="N183" s="73"/>
    </row>
    <row r="184" spans="1:14" ht="15" customHeight="1">
      <c r="A184" s="72">
        <f t="shared" si="60"/>
        <v>438</v>
      </c>
      <c r="B184" s="79">
        <v>12.79</v>
      </c>
      <c r="C184" s="72">
        <f t="shared" si="61"/>
        <v>342</v>
      </c>
      <c r="D184" s="73">
        <v>14.29</v>
      </c>
      <c r="E184" s="72">
        <f t="shared" si="62"/>
        <v>252</v>
      </c>
      <c r="F184" s="73">
        <v>15.82</v>
      </c>
      <c r="G184" s="72">
        <f t="shared" si="63"/>
        <v>171</v>
      </c>
      <c r="H184" s="73">
        <v>17.38</v>
      </c>
      <c r="I184" s="72">
        <f t="shared" si="64"/>
        <v>101</v>
      </c>
      <c r="J184" s="73">
        <v>18.94</v>
      </c>
      <c r="K184" s="72">
        <f t="shared" si="65"/>
        <v>45</v>
      </c>
      <c r="L184" s="73">
        <v>20.5</v>
      </c>
      <c r="M184" s="72"/>
      <c r="N184" s="73"/>
    </row>
    <row r="185" spans="1:14" ht="15" customHeight="1">
      <c r="A185" s="72">
        <f t="shared" si="60"/>
        <v>436</v>
      </c>
      <c r="B185" s="79">
        <v>12.82</v>
      </c>
      <c r="C185" s="72">
        <f t="shared" si="61"/>
        <v>340</v>
      </c>
      <c r="D185" s="73">
        <v>14.32</v>
      </c>
      <c r="E185" s="72">
        <f t="shared" si="62"/>
        <v>251</v>
      </c>
      <c r="F185" s="73">
        <v>15.851</v>
      </c>
      <c r="G185" s="72">
        <f t="shared" si="63"/>
        <v>170</v>
      </c>
      <c r="H185" s="73">
        <v>17.410999999999998</v>
      </c>
      <c r="I185" s="72">
        <f t="shared" si="64"/>
        <v>100</v>
      </c>
      <c r="J185" s="73">
        <v>18.971</v>
      </c>
      <c r="K185" s="72">
        <f t="shared" si="65"/>
        <v>44</v>
      </c>
      <c r="L185" s="73">
        <v>20.531</v>
      </c>
      <c r="M185" s="72"/>
      <c r="N185" s="73"/>
    </row>
    <row r="186" spans="1:14" ht="15" customHeight="1">
      <c r="A186" s="72">
        <f aca="true" t="shared" si="67" ref="A186:A203">TRUNC((22.7-B186)^1.51*13.75,0)</f>
        <v>434</v>
      </c>
      <c r="B186" s="79">
        <v>12.85</v>
      </c>
      <c r="C186" s="72">
        <f aca="true" t="shared" si="68" ref="C186:C203">TRUNC((22.7-D186)^1.51*13.75,0)</f>
        <v>338</v>
      </c>
      <c r="D186" s="73">
        <v>14.35</v>
      </c>
      <c r="E186" s="72">
        <f aca="true" t="shared" si="69" ref="E186:E203">TRUNC((22.7-F186)^1.51*13.75,0)</f>
        <v>249</v>
      </c>
      <c r="F186" s="73">
        <v>15.882000000000001</v>
      </c>
      <c r="G186" s="72">
        <f aca="true" t="shared" si="70" ref="G186:G203">TRUNC((22.7-H186)^1.51*13.75,0)</f>
        <v>168</v>
      </c>
      <c r="H186" s="73">
        <v>17.442</v>
      </c>
      <c r="I186" s="72">
        <f aca="true" t="shared" si="71" ref="I186:I203">TRUNC((22.7-J186)^1.51*13.75,0)</f>
        <v>99</v>
      </c>
      <c r="J186" s="73">
        <v>19.002000000000002</v>
      </c>
      <c r="K186" s="72">
        <f aca="true" t="shared" si="72" ref="K186:K203">TRUNC((22.7-L186)^1.51*13.75,0)</f>
        <v>43</v>
      </c>
      <c r="L186" s="73">
        <v>20.562</v>
      </c>
      <c r="M186" s="72"/>
      <c r="N186" s="73"/>
    </row>
    <row r="187" spans="1:14" ht="15" customHeight="1">
      <c r="A187" s="72">
        <f t="shared" si="67"/>
        <v>432</v>
      </c>
      <c r="B187" s="79">
        <v>12.88</v>
      </c>
      <c r="C187" s="72">
        <f t="shared" si="68"/>
        <v>337</v>
      </c>
      <c r="D187" s="73">
        <v>14.38</v>
      </c>
      <c r="E187" s="72">
        <f t="shared" si="69"/>
        <v>247</v>
      </c>
      <c r="F187" s="73">
        <v>15.913</v>
      </c>
      <c r="G187" s="72">
        <f t="shared" si="70"/>
        <v>167</v>
      </c>
      <c r="H187" s="73">
        <v>17.473</v>
      </c>
      <c r="I187" s="72">
        <f t="shared" si="71"/>
        <v>97</v>
      </c>
      <c r="J187" s="73">
        <v>19.033</v>
      </c>
      <c r="K187" s="72">
        <f t="shared" si="72"/>
        <v>42</v>
      </c>
      <c r="L187" s="73">
        <v>20.593</v>
      </c>
      <c r="M187" s="72"/>
      <c r="N187" s="73"/>
    </row>
    <row r="188" spans="1:14" ht="15" customHeight="1">
      <c r="A188" s="72">
        <f t="shared" si="67"/>
        <v>430</v>
      </c>
      <c r="B188" s="79">
        <v>12.91</v>
      </c>
      <c r="C188" s="72">
        <f t="shared" si="68"/>
        <v>335</v>
      </c>
      <c r="D188" s="73">
        <v>14.41</v>
      </c>
      <c r="E188" s="72">
        <f t="shared" si="69"/>
        <v>246</v>
      </c>
      <c r="F188" s="73">
        <v>15.944</v>
      </c>
      <c r="G188" s="72">
        <f t="shared" si="70"/>
        <v>165</v>
      </c>
      <c r="H188" s="73">
        <v>17.503999999999998</v>
      </c>
      <c r="I188" s="72">
        <f t="shared" si="71"/>
        <v>96</v>
      </c>
      <c r="J188" s="73">
        <v>19.064</v>
      </c>
      <c r="K188" s="72">
        <f t="shared" si="72"/>
        <v>41</v>
      </c>
      <c r="L188" s="73">
        <v>20.624</v>
      </c>
      <c r="M188" s="72"/>
      <c r="N188" s="73"/>
    </row>
    <row r="189" spans="1:14" ht="15" customHeight="1">
      <c r="A189" s="72">
        <f t="shared" si="67"/>
        <v>428</v>
      </c>
      <c r="B189" s="79">
        <v>12.94</v>
      </c>
      <c r="C189" s="72">
        <f t="shared" si="68"/>
        <v>333</v>
      </c>
      <c r="D189" s="73">
        <v>14.44</v>
      </c>
      <c r="E189" s="72">
        <f t="shared" si="69"/>
        <v>244</v>
      </c>
      <c r="F189" s="73">
        <v>15.975</v>
      </c>
      <c r="G189" s="72">
        <f t="shared" si="70"/>
        <v>164</v>
      </c>
      <c r="H189" s="73">
        <v>17.535</v>
      </c>
      <c r="I189" s="72">
        <f t="shared" si="71"/>
        <v>95</v>
      </c>
      <c r="J189" s="73">
        <v>19.095</v>
      </c>
      <c r="K189" s="72">
        <f t="shared" si="72"/>
        <v>40</v>
      </c>
      <c r="L189" s="73">
        <v>20.655</v>
      </c>
      <c r="M189" s="72"/>
      <c r="N189" s="77"/>
    </row>
    <row r="190" spans="1:14" ht="15" customHeight="1">
      <c r="A190" s="72">
        <f t="shared" si="67"/>
        <v>426</v>
      </c>
      <c r="B190" s="79">
        <v>12.97</v>
      </c>
      <c r="C190" s="72">
        <f t="shared" si="68"/>
        <v>331</v>
      </c>
      <c r="D190" s="73">
        <v>14.47</v>
      </c>
      <c r="E190" s="72">
        <f t="shared" si="69"/>
        <v>242</v>
      </c>
      <c r="F190" s="73">
        <v>16.006</v>
      </c>
      <c r="G190" s="72">
        <f t="shared" si="70"/>
        <v>162</v>
      </c>
      <c r="H190" s="73">
        <v>17.566</v>
      </c>
      <c r="I190" s="72">
        <f t="shared" si="71"/>
        <v>94</v>
      </c>
      <c r="J190" s="73">
        <v>19.126</v>
      </c>
      <c r="K190" s="72">
        <f t="shared" si="72"/>
        <v>39</v>
      </c>
      <c r="L190" s="73">
        <v>20.686</v>
      </c>
      <c r="M190" s="72"/>
      <c r="N190" s="77"/>
    </row>
    <row r="191" spans="1:14" ht="15" customHeight="1">
      <c r="A191" s="72">
        <f t="shared" si="67"/>
        <v>424</v>
      </c>
      <c r="B191" s="79">
        <v>13</v>
      </c>
      <c r="C191" s="72">
        <f t="shared" si="68"/>
        <v>329</v>
      </c>
      <c r="D191" s="73">
        <v>14.5</v>
      </c>
      <c r="E191" s="72">
        <f t="shared" si="69"/>
        <v>241</v>
      </c>
      <c r="F191" s="73">
        <v>16.037</v>
      </c>
      <c r="G191" s="72">
        <f t="shared" si="70"/>
        <v>161</v>
      </c>
      <c r="H191" s="73">
        <v>17.596999999999998</v>
      </c>
      <c r="I191" s="72">
        <f t="shared" si="71"/>
        <v>92</v>
      </c>
      <c r="J191" s="73">
        <v>19.157</v>
      </c>
      <c r="K191" s="72">
        <f t="shared" si="72"/>
        <v>38</v>
      </c>
      <c r="L191" s="73">
        <v>20.717</v>
      </c>
      <c r="M191" s="72"/>
      <c r="N191" s="77"/>
    </row>
    <row r="192" spans="1:14" ht="15" customHeight="1">
      <c r="A192" s="72">
        <f t="shared" si="67"/>
        <v>422</v>
      </c>
      <c r="B192" s="79">
        <v>13.03</v>
      </c>
      <c r="C192" s="72">
        <f t="shared" si="68"/>
        <v>327</v>
      </c>
      <c r="D192" s="73">
        <v>14.53</v>
      </c>
      <c r="E192" s="72">
        <f t="shared" si="69"/>
        <v>239</v>
      </c>
      <c r="F192" s="73">
        <v>16.068</v>
      </c>
      <c r="G192" s="72">
        <f t="shared" si="70"/>
        <v>159</v>
      </c>
      <c r="H192" s="73">
        <v>17.628</v>
      </c>
      <c r="I192" s="72">
        <f t="shared" si="71"/>
        <v>91</v>
      </c>
      <c r="J192" s="73">
        <v>19.188000000000002</v>
      </c>
      <c r="K192" s="72">
        <f t="shared" si="72"/>
        <v>37</v>
      </c>
      <c r="L192" s="73">
        <v>20.748</v>
      </c>
      <c r="M192" s="72"/>
      <c r="N192" s="77"/>
    </row>
    <row r="193" spans="1:14" ht="15" customHeight="1">
      <c r="A193" s="72">
        <f t="shared" si="67"/>
        <v>420</v>
      </c>
      <c r="B193" s="79">
        <v>13.06</v>
      </c>
      <c r="C193" s="72">
        <f t="shared" si="68"/>
        <v>326</v>
      </c>
      <c r="D193" s="73">
        <v>14.56</v>
      </c>
      <c r="E193" s="72">
        <f t="shared" si="69"/>
        <v>237</v>
      </c>
      <c r="F193" s="73">
        <v>16.099</v>
      </c>
      <c r="G193" s="72">
        <f t="shared" si="70"/>
        <v>158</v>
      </c>
      <c r="H193" s="73">
        <v>17.659</v>
      </c>
      <c r="I193" s="72">
        <f t="shared" si="71"/>
        <v>90</v>
      </c>
      <c r="J193" s="73">
        <v>19.219</v>
      </c>
      <c r="K193" s="72">
        <f t="shared" si="72"/>
        <v>36</v>
      </c>
      <c r="L193" s="73">
        <v>20.779</v>
      </c>
      <c r="M193" s="72"/>
      <c r="N193" s="77"/>
    </row>
    <row r="194" spans="1:14" ht="15" customHeight="1">
      <c r="A194" s="72">
        <f t="shared" si="67"/>
        <v>419</v>
      </c>
      <c r="B194" s="79">
        <v>13.09</v>
      </c>
      <c r="C194" s="72">
        <f t="shared" si="68"/>
        <v>324</v>
      </c>
      <c r="D194" s="73">
        <v>14.59</v>
      </c>
      <c r="E194" s="72">
        <f t="shared" si="69"/>
        <v>235</v>
      </c>
      <c r="F194" s="73">
        <v>16.13</v>
      </c>
      <c r="G194" s="72">
        <f t="shared" si="70"/>
        <v>156</v>
      </c>
      <c r="H194" s="73">
        <v>17.69</v>
      </c>
      <c r="I194" s="72">
        <f t="shared" si="71"/>
        <v>89</v>
      </c>
      <c r="J194" s="73">
        <v>19.25</v>
      </c>
      <c r="K194" s="72">
        <f t="shared" si="72"/>
        <v>35</v>
      </c>
      <c r="L194" s="73">
        <v>20.81</v>
      </c>
      <c r="M194" s="72"/>
      <c r="N194" s="77"/>
    </row>
    <row r="195" spans="1:14" ht="15" customHeight="1">
      <c r="A195" s="72">
        <f t="shared" si="67"/>
        <v>417</v>
      </c>
      <c r="B195" s="79">
        <v>13.12</v>
      </c>
      <c r="C195" s="72">
        <f t="shared" si="68"/>
        <v>322</v>
      </c>
      <c r="D195" s="73">
        <v>14.62</v>
      </c>
      <c r="E195" s="72">
        <f t="shared" si="69"/>
        <v>234</v>
      </c>
      <c r="F195" s="73">
        <v>16.161</v>
      </c>
      <c r="G195" s="72">
        <f t="shared" si="70"/>
        <v>155</v>
      </c>
      <c r="H195" s="73">
        <v>17.721</v>
      </c>
      <c r="I195" s="72">
        <f t="shared" si="71"/>
        <v>88</v>
      </c>
      <c r="J195" s="73">
        <v>19.281000000000002</v>
      </c>
      <c r="K195" s="72">
        <f t="shared" si="72"/>
        <v>35</v>
      </c>
      <c r="L195" s="73">
        <v>20.841</v>
      </c>
      <c r="M195" s="72"/>
      <c r="N195" s="77"/>
    </row>
    <row r="196" spans="1:14" ht="15" customHeight="1">
      <c r="A196" s="72">
        <f t="shared" si="67"/>
        <v>415</v>
      </c>
      <c r="B196" s="79">
        <v>13.15</v>
      </c>
      <c r="C196" s="72">
        <f t="shared" si="68"/>
        <v>320</v>
      </c>
      <c r="D196" s="73">
        <v>14.65</v>
      </c>
      <c r="E196" s="72">
        <f t="shared" si="69"/>
        <v>232</v>
      </c>
      <c r="F196" s="73">
        <v>16.192</v>
      </c>
      <c r="G196" s="72">
        <f t="shared" si="70"/>
        <v>153</v>
      </c>
      <c r="H196" s="73">
        <v>17.752</v>
      </c>
      <c r="I196" s="72">
        <f t="shared" si="71"/>
        <v>86</v>
      </c>
      <c r="J196" s="73">
        <v>19.312</v>
      </c>
      <c r="K196" s="72">
        <f t="shared" si="72"/>
        <v>34</v>
      </c>
      <c r="L196" s="73">
        <v>20.872</v>
      </c>
      <c r="M196" s="72"/>
      <c r="N196" s="77"/>
    </row>
    <row r="197" spans="1:14" ht="15" customHeight="1">
      <c r="A197" s="72">
        <f t="shared" si="67"/>
        <v>413</v>
      </c>
      <c r="B197" s="79">
        <v>13.18</v>
      </c>
      <c r="C197" s="72">
        <f t="shared" si="68"/>
        <v>318</v>
      </c>
      <c r="D197" s="73">
        <v>14.68</v>
      </c>
      <c r="E197" s="72">
        <f t="shared" si="69"/>
        <v>230</v>
      </c>
      <c r="F197" s="73">
        <v>16.223</v>
      </c>
      <c r="G197" s="72">
        <f t="shared" si="70"/>
        <v>152</v>
      </c>
      <c r="H197" s="73">
        <v>17.782999999999998</v>
      </c>
      <c r="I197" s="72">
        <f t="shared" si="71"/>
        <v>85</v>
      </c>
      <c r="J197" s="73">
        <v>19.343</v>
      </c>
      <c r="K197" s="72">
        <f t="shared" si="72"/>
        <v>33</v>
      </c>
      <c r="L197" s="73">
        <v>20.903</v>
      </c>
      <c r="M197" s="72"/>
      <c r="N197" s="77"/>
    </row>
    <row r="198" spans="1:14" ht="15" customHeight="1">
      <c r="A198" s="72">
        <f t="shared" si="67"/>
        <v>411</v>
      </c>
      <c r="B198" s="79">
        <v>13.21</v>
      </c>
      <c r="C198" s="72">
        <f t="shared" si="68"/>
        <v>317</v>
      </c>
      <c r="D198" s="73">
        <v>14.71</v>
      </c>
      <c r="E198" s="72">
        <f t="shared" si="69"/>
        <v>229</v>
      </c>
      <c r="F198" s="73">
        <v>16.254</v>
      </c>
      <c r="G198" s="72">
        <f t="shared" si="70"/>
        <v>150</v>
      </c>
      <c r="H198" s="73">
        <v>17.814</v>
      </c>
      <c r="I198" s="72">
        <f t="shared" si="71"/>
        <v>84</v>
      </c>
      <c r="J198" s="73">
        <v>19.374000000000002</v>
      </c>
      <c r="K198" s="72">
        <f t="shared" si="72"/>
        <v>32</v>
      </c>
      <c r="L198" s="73">
        <v>20.934</v>
      </c>
      <c r="M198" s="72"/>
      <c r="N198" s="77"/>
    </row>
    <row r="199" spans="1:14" ht="15" customHeight="1">
      <c r="A199" s="72">
        <f t="shared" si="67"/>
        <v>409</v>
      </c>
      <c r="B199" s="79">
        <v>13.24</v>
      </c>
      <c r="C199" s="72">
        <f t="shared" si="68"/>
        <v>315</v>
      </c>
      <c r="D199" s="73">
        <v>14.74</v>
      </c>
      <c r="E199" s="72">
        <f t="shared" si="69"/>
        <v>227</v>
      </c>
      <c r="F199" s="73">
        <v>16.285</v>
      </c>
      <c r="G199" s="72">
        <f t="shared" si="70"/>
        <v>149</v>
      </c>
      <c r="H199" s="73">
        <v>17.845</v>
      </c>
      <c r="I199" s="72">
        <f t="shared" si="71"/>
        <v>83</v>
      </c>
      <c r="J199" s="73">
        <v>19.405</v>
      </c>
      <c r="K199" s="72">
        <f t="shared" si="72"/>
        <v>31</v>
      </c>
      <c r="L199" s="73">
        <v>20.965</v>
      </c>
      <c r="M199" s="72"/>
      <c r="N199" s="77"/>
    </row>
    <row r="200" spans="1:14" ht="15" customHeight="1">
      <c r="A200" s="72">
        <f t="shared" si="67"/>
        <v>407</v>
      </c>
      <c r="B200" s="79">
        <v>13.27</v>
      </c>
      <c r="C200" s="72">
        <f t="shared" si="68"/>
        <v>313</v>
      </c>
      <c r="D200" s="73">
        <v>14.77</v>
      </c>
      <c r="E200" s="72">
        <f t="shared" si="69"/>
        <v>225</v>
      </c>
      <c r="F200" s="73">
        <v>16.316</v>
      </c>
      <c r="G200" s="72">
        <f t="shared" si="70"/>
        <v>147</v>
      </c>
      <c r="H200" s="73">
        <v>17.875999999999998</v>
      </c>
      <c r="I200" s="72">
        <f t="shared" si="71"/>
        <v>82</v>
      </c>
      <c r="J200" s="73">
        <v>19.436</v>
      </c>
      <c r="K200" s="72">
        <f t="shared" si="72"/>
        <v>30</v>
      </c>
      <c r="L200" s="73">
        <v>20.996</v>
      </c>
      <c r="M200" s="76"/>
      <c r="N200" s="77"/>
    </row>
    <row r="201" spans="1:14" ht="15" customHeight="1">
      <c r="A201" s="72">
        <f t="shared" si="67"/>
        <v>405</v>
      </c>
      <c r="B201" s="79">
        <v>13.3</v>
      </c>
      <c r="C201" s="72">
        <f t="shared" si="68"/>
        <v>311</v>
      </c>
      <c r="D201" s="73">
        <v>14.8</v>
      </c>
      <c r="E201" s="72">
        <f t="shared" si="69"/>
        <v>224</v>
      </c>
      <c r="F201" s="73">
        <v>16.347</v>
      </c>
      <c r="G201" s="72">
        <f t="shared" si="70"/>
        <v>146</v>
      </c>
      <c r="H201" s="73">
        <v>17.907</v>
      </c>
      <c r="I201" s="72">
        <f t="shared" si="71"/>
        <v>80</v>
      </c>
      <c r="J201" s="73">
        <v>19.467000000000002</v>
      </c>
      <c r="K201" s="72">
        <f t="shared" si="72"/>
        <v>29</v>
      </c>
      <c r="L201" s="73">
        <v>21.027</v>
      </c>
      <c r="M201" s="72"/>
      <c r="N201" s="77"/>
    </row>
    <row r="202" spans="1:14" ht="15" customHeight="1">
      <c r="A202" s="72">
        <f t="shared" si="67"/>
        <v>403</v>
      </c>
      <c r="B202" s="79">
        <v>13.33</v>
      </c>
      <c r="C202" s="72">
        <f t="shared" si="68"/>
        <v>309</v>
      </c>
      <c r="D202" s="73">
        <v>14.83</v>
      </c>
      <c r="E202" s="72">
        <f t="shared" si="69"/>
        <v>222</v>
      </c>
      <c r="F202" s="73">
        <v>16.378</v>
      </c>
      <c r="G202" s="72">
        <f t="shared" si="70"/>
        <v>145</v>
      </c>
      <c r="H202" s="73">
        <v>17.938</v>
      </c>
      <c r="I202" s="72">
        <f t="shared" si="71"/>
        <v>79</v>
      </c>
      <c r="J202" s="73">
        <v>19.498</v>
      </c>
      <c r="K202" s="72">
        <f t="shared" si="72"/>
        <v>29</v>
      </c>
      <c r="L202" s="73">
        <v>21.058</v>
      </c>
      <c r="M202" s="72"/>
      <c r="N202" s="77"/>
    </row>
    <row r="203" spans="1:14" ht="15" customHeight="1">
      <c r="A203" s="72">
        <f t="shared" si="67"/>
        <v>401</v>
      </c>
      <c r="B203" s="79">
        <v>13.36</v>
      </c>
      <c r="C203" s="72">
        <f t="shared" si="68"/>
        <v>308</v>
      </c>
      <c r="D203" s="73">
        <v>14.86</v>
      </c>
      <c r="E203" s="72">
        <f t="shared" si="69"/>
        <v>220</v>
      </c>
      <c r="F203" s="73">
        <v>16.409</v>
      </c>
      <c r="G203" s="72">
        <f t="shared" si="70"/>
        <v>143</v>
      </c>
      <c r="H203" s="73">
        <v>17.968999999999998</v>
      </c>
      <c r="I203" s="72">
        <f t="shared" si="71"/>
        <v>78</v>
      </c>
      <c r="J203" s="73">
        <v>19.529</v>
      </c>
      <c r="K203" s="72">
        <f t="shared" si="72"/>
        <v>28</v>
      </c>
      <c r="L203" s="73">
        <v>21.089</v>
      </c>
      <c r="M203" s="72"/>
      <c r="N203" s="77"/>
    </row>
    <row r="204" spans="1:14" ht="24" customHeight="1">
      <c r="A204" s="1" t="s">
        <v>38</v>
      </c>
      <c r="B204" s="65"/>
      <c r="C204" s="81"/>
      <c r="D204" s="65"/>
      <c r="E204" s="81"/>
      <c r="F204" s="65"/>
      <c r="G204" s="81"/>
      <c r="H204" s="65"/>
      <c r="I204" s="81"/>
      <c r="J204" s="65"/>
      <c r="K204" s="81"/>
      <c r="L204" s="65"/>
      <c r="M204" s="81"/>
      <c r="N204" s="82"/>
    </row>
    <row r="205" spans="1:14" ht="21" customHeight="1">
      <c r="A205" s="70" t="s">
        <v>9</v>
      </c>
      <c r="B205" s="71" t="s">
        <v>10</v>
      </c>
      <c r="C205" s="83" t="s">
        <v>9</v>
      </c>
      <c r="D205" s="71" t="s">
        <v>10</v>
      </c>
      <c r="E205" s="83" t="s">
        <v>9</v>
      </c>
      <c r="F205" s="71" t="s">
        <v>10</v>
      </c>
      <c r="G205" s="83" t="s">
        <v>9</v>
      </c>
      <c r="H205" s="71" t="s">
        <v>10</v>
      </c>
      <c r="I205" s="83" t="s">
        <v>9</v>
      </c>
      <c r="J205" s="71" t="s">
        <v>10</v>
      </c>
      <c r="K205" s="83" t="s">
        <v>9</v>
      </c>
      <c r="L205" s="71" t="s">
        <v>10</v>
      </c>
      <c r="M205" s="83" t="s">
        <v>9</v>
      </c>
      <c r="N205" s="71" t="s">
        <v>10</v>
      </c>
    </row>
    <row r="206" spans="1:14" ht="15" customHeight="1">
      <c r="A206" s="72">
        <f aca="true" t="shared" si="73" ref="A206:A237">TRUNC((24.4-B206)^1.51*12.5,0)</f>
        <v>500</v>
      </c>
      <c r="B206" s="79">
        <v>12.89</v>
      </c>
      <c r="C206" s="72">
        <f aca="true" t="shared" si="74" ref="C206:C237">TRUNC((24.4-D206)^1.51*12.5,0)</f>
        <v>405</v>
      </c>
      <c r="D206" s="73">
        <v>14.39</v>
      </c>
      <c r="E206" s="72">
        <f aca="true" t="shared" si="75" ref="E206:E237">TRUNC((24.4-F206)^1.51*12.5,0)</f>
        <v>317</v>
      </c>
      <c r="F206" s="73">
        <v>15.89</v>
      </c>
      <c r="G206" s="72">
        <f aca="true" t="shared" si="76" ref="G206:G237">TRUNC((24.4-H206)^1.51*12.5,0)</f>
        <v>236</v>
      </c>
      <c r="H206" s="73">
        <v>17.39</v>
      </c>
      <c r="I206" s="72">
        <f aca="true" t="shared" si="77" ref="I206:I237">TRUNC((24.4-J206)^1.51*12.5,0)</f>
        <v>164</v>
      </c>
      <c r="J206" s="73">
        <v>18.89</v>
      </c>
      <c r="K206" s="72">
        <f>TRUNC((24.4-L206)^1.51*12.5,0)</f>
        <v>101</v>
      </c>
      <c r="L206" s="73">
        <v>20.39</v>
      </c>
      <c r="M206" s="72">
        <f aca="true" t="shared" si="78" ref="M206:M223">TRUNC((24.4-N206)^1.51*12.5,0)</f>
        <v>49</v>
      </c>
      <c r="N206" s="73">
        <v>21.92</v>
      </c>
    </row>
    <row r="207" spans="1:14" ht="15" customHeight="1">
      <c r="A207" s="72">
        <f t="shared" si="73"/>
        <v>498</v>
      </c>
      <c r="B207" s="79">
        <v>12.92</v>
      </c>
      <c r="C207" s="72">
        <f t="shared" si="74"/>
        <v>403</v>
      </c>
      <c r="D207" s="73">
        <v>14.42</v>
      </c>
      <c r="E207" s="72">
        <f t="shared" si="75"/>
        <v>315</v>
      </c>
      <c r="F207" s="73">
        <v>15.92</v>
      </c>
      <c r="G207" s="72">
        <f t="shared" si="76"/>
        <v>235</v>
      </c>
      <c r="H207" s="73">
        <v>17.42</v>
      </c>
      <c r="I207" s="72">
        <f t="shared" si="77"/>
        <v>163</v>
      </c>
      <c r="J207" s="73">
        <v>18.92</v>
      </c>
      <c r="K207" s="72">
        <f aca="true" t="shared" si="79" ref="K207:K255">TRUNC((24.4-L207)^1.51*12.5,0)</f>
        <v>100</v>
      </c>
      <c r="L207" s="73">
        <v>20.42</v>
      </c>
      <c r="M207" s="72">
        <f t="shared" si="78"/>
        <v>48</v>
      </c>
      <c r="N207" s="73">
        <v>21.96</v>
      </c>
    </row>
    <row r="208" spans="1:14" ht="15" customHeight="1">
      <c r="A208" s="72">
        <f t="shared" si="73"/>
        <v>496</v>
      </c>
      <c r="B208" s="79">
        <v>12.95</v>
      </c>
      <c r="C208" s="72">
        <f t="shared" si="74"/>
        <v>401</v>
      </c>
      <c r="D208" s="73">
        <v>14.45</v>
      </c>
      <c r="E208" s="72">
        <f t="shared" si="75"/>
        <v>313</v>
      </c>
      <c r="F208" s="73">
        <v>15.95</v>
      </c>
      <c r="G208" s="72">
        <f t="shared" si="76"/>
        <v>233</v>
      </c>
      <c r="H208" s="73">
        <v>17.45</v>
      </c>
      <c r="I208" s="72">
        <f t="shared" si="77"/>
        <v>161</v>
      </c>
      <c r="J208" s="73">
        <v>18.95</v>
      </c>
      <c r="K208" s="72">
        <f t="shared" si="79"/>
        <v>99</v>
      </c>
      <c r="L208" s="73">
        <v>20.45</v>
      </c>
      <c r="M208" s="72">
        <f t="shared" si="78"/>
        <v>46</v>
      </c>
      <c r="N208" s="73">
        <v>22</v>
      </c>
    </row>
    <row r="209" spans="1:14" ht="15" customHeight="1">
      <c r="A209" s="72">
        <f t="shared" si="73"/>
        <v>494</v>
      </c>
      <c r="B209" s="79">
        <v>12.98</v>
      </c>
      <c r="C209" s="72">
        <f t="shared" si="74"/>
        <v>399</v>
      </c>
      <c r="D209" s="73">
        <v>14.48</v>
      </c>
      <c r="E209" s="72">
        <f t="shared" si="75"/>
        <v>311</v>
      </c>
      <c r="F209" s="73">
        <v>15.98</v>
      </c>
      <c r="G209" s="72">
        <f t="shared" si="76"/>
        <v>231</v>
      </c>
      <c r="H209" s="73">
        <v>17.48</v>
      </c>
      <c r="I209" s="72">
        <f t="shared" si="77"/>
        <v>160</v>
      </c>
      <c r="J209" s="73">
        <v>18.98</v>
      </c>
      <c r="K209" s="72">
        <f t="shared" si="79"/>
        <v>98</v>
      </c>
      <c r="L209" s="73">
        <v>20.48</v>
      </c>
      <c r="M209" s="72">
        <f t="shared" si="78"/>
        <v>45</v>
      </c>
      <c r="N209" s="73">
        <v>22.04</v>
      </c>
    </row>
    <row r="210" spans="1:14" ht="15" customHeight="1">
      <c r="A210" s="72">
        <f t="shared" si="73"/>
        <v>492</v>
      </c>
      <c r="B210" s="79">
        <v>13.01</v>
      </c>
      <c r="C210" s="72">
        <f t="shared" si="74"/>
        <v>397</v>
      </c>
      <c r="D210" s="73">
        <v>14.51</v>
      </c>
      <c r="E210" s="72">
        <f t="shared" si="75"/>
        <v>310</v>
      </c>
      <c r="F210" s="73">
        <v>16.01</v>
      </c>
      <c r="G210" s="72">
        <f t="shared" si="76"/>
        <v>230</v>
      </c>
      <c r="H210" s="73">
        <v>17.51</v>
      </c>
      <c r="I210" s="72">
        <f t="shared" si="77"/>
        <v>159</v>
      </c>
      <c r="J210" s="73">
        <v>19.01</v>
      </c>
      <c r="K210" s="72">
        <f t="shared" si="79"/>
        <v>97</v>
      </c>
      <c r="L210" s="73">
        <v>20.51</v>
      </c>
      <c r="M210" s="72">
        <f t="shared" si="78"/>
        <v>44</v>
      </c>
      <c r="N210" s="73">
        <v>22.08</v>
      </c>
    </row>
    <row r="211" spans="1:14" ht="15" customHeight="1">
      <c r="A211" s="72">
        <f t="shared" si="73"/>
        <v>490</v>
      </c>
      <c r="B211" s="79">
        <v>13.04</v>
      </c>
      <c r="C211" s="72">
        <f t="shared" si="74"/>
        <v>395</v>
      </c>
      <c r="D211" s="73">
        <v>14.54</v>
      </c>
      <c r="E211" s="72">
        <f t="shared" si="75"/>
        <v>308</v>
      </c>
      <c r="F211" s="73">
        <v>16.04</v>
      </c>
      <c r="G211" s="72">
        <f t="shared" si="76"/>
        <v>228</v>
      </c>
      <c r="H211" s="73">
        <v>17.54</v>
      </c>
      <c r="I211" s="72">
        <f t="shared" si="77"/>
        <v>157</v>
      </c>
      <c r="J211" s="73">
        <v>19.04</v>
      </c>
      <c r="K211" s="72">
        <f t="shared" si="79"/>
        <v>96</v>
      </c>
      <c r="L211" s="73">
        <v>20.54</v>
      </c>
      <c r="M211" s="72">
        <f t="shared" si="78"/>
        <v>43</v>
      </c>
      <c r="N211" s="73">
        <v>22.12</v>
      </c>
    </row>
    <row r="212" spans="1:14" ht="15" customHeight="1">
      <c r="A212" s="72">
        <f t="shared" si="73"/>
        <v>488</v>
      </c>
      <c r="B212" s="79">
        <v>13.07</v>
      </c>
      <c r="C212" s="72">
        <f t="shared" si="74"/>
        <v>394</v>
      </c>
      <c r="D212" s="73">
        <v>14.57</v>
      </c>
      <c r="E212" s="72">
        <f t="shared" si="75"/>
        <v>306</v>
      </c>
      <c r="F212" s="73">
        <v>16.07</v>
      </c>
      <c r="G212" s="72">
        <f t="shared" si="76"/>
        <v>227</v>
      </c>
      <c r="H212" s="73">
        <v>17.57</v>
      </c>
      <c r="I212" s="72">
        <f t="shared" si="77"/>
        <v>156</v>
      </c>
      <c r="J212" s="73">
        <v>19.07</v>
      </c>
      <c r="K212" s="72">
        <f t="shared" si="79"/>
        <v>94</v>
      </c>
      <c r="L212" s="73">
        <v>20.57</v>
      </c>
      <c r="M212" s="72">
        <f t="shared" si="78"/>
        <v>42</v>
      </c>
      <c r="N212" s="73">
        <v>22.16</v>
      </c>
    </row>
    <row r="213" spans="1:14" ht="15" customHeight="1">
      <c r="A213" s="72">
        <f t="shared" si="73"/>
        <v>486</v>
      </c>
      <c r="B213" s="79">
        <v>13.1</v>
      </c>
      <c r="C213" s="72">
        <f t="shared" si="74"/>
        <v>392</v>
      </c>
      <c r="D213" s="73">
        <v>14.6</v>
      </c>
      <c r="E213" s="72">
        <f t="shared" si="75"/>
        <v>305</v>
      </c>
      <c r="F213" s="73">
        <v>16.1</v>
      </c>
      <c r="G213" s="72">
        <f t="shared" si="76"/>
        <v>225</v>
      </c>
      <c r="H213" s="73">
        <v>17.6</v>
      </c>
      <c r="I213" s="72">
        <f t="shared" si="77"/>
        <v>155</v>
      </c>
      <c r="J213" s="73">
        <v>19.1</v>
      </c>
      <c r="K213" s="72">
        <f t="shared" si="79"/>
        <v>93</v>
      </c>
      <c r="L213" s="73">
        <v>20.6</v>
      </c>
      <c r="M213" s="72">
        <f t="shared" si="78"/>
        <v>41</v>
      </c>
      <c r="N213" s="73">
        <v>22.2</v>
      </c>
    </row>
    <row r="214" spans="1:14" ht="15" customHeight="1">
      <c r="A214" s="72">
        <f t="shared" si="73"/>
        <v>484</v>
      </c>
      <c r="B214" s="79">
        <v>13.13</v>
      </c>
      <c r="C214" s="72">
        <f t="shared" si="74"/>
        <v>390</v>
      </c>
      <c r="D214" s="73">
        <v>14.63</v>
      </c>
      <c r="E214" s="72">
        <f t="shared" si="75"/>
        <v>303</v>
      </c>
      <c r="F214" s="73">
        <v>16.13</v>
      </c>
      <c r="G214" s="72">
        <f t="shared" si="76"/>
        <v>224</v>
      </c>
      <c r="H214" s="73">
        <v>17.63</v>
      </c>
      <c r="I214" s="72">
        <f t="shared" si="77"/>
        <v>153</v>
      </c>
      <c r="J214" s="73">
        <v>19.13</v>
      </c>
      <c r="K214" s="72">
        <f t="shared" si="79"/>
        <v>92</v>
      </c>
      <c r="L214" s="73">
        <v>20.63</v>
      </c>
      <c r="M214" s="72">
        <f t="shared" si="78"/>
        <v>39</v>
      </c>
      <c r="N214" s="73">
        <v>22.24</v>
      </c>
    </row>
    <row r="215" spans="1:14" ht="15" customHeight="1">
      <c r="A215" s="72">
        <f t="shared" si="73"/>
        <v>482</v>
      </c>
      <c r="B215" s="79">
        <v>13.16</v>
      </c>
      <c r="C215" s="72">
        <f t="shared" si="74"/>
        <v>388</v>
      </c>
      <c r="D215" s="73">
        <v>14.66</v>
      </c>
      <c r="E215" s="72">
        <f t="shared" si="75"/>
        <v>301</v>
      </c>
      <c r="F215" s="73">
        <v>16.16</v>
      </c>
      <c r="G215" s="72">
        <f t="shared" si="76"/>
        <v>222</v>
      </c>
      <c r="H215" s="73">
        <v>17.66</v>
      </c>
      <c r="I215" s="72">
        <f t="shared" si="77"/>
        <v>152</v>
      </c>
      <c r="J215" s="73">
        <v>19.16</v>
      </c>
      <c r="K215" s="72">
        <f t="shared" si="79"/>
        <v>91</v>
      </c>
      <c r="L215" s="73">
        <v>20.66</v>
      </c>
      <c r="M215" s="72">
        <f t="shared" si="78"/>
        <v>38</v>
      </c>
      <c r="N215" s="73">
        <v>22.28</v>
      </c>
    </row>
    <row r="216" spans="1:14" ht="15" customHeight="1">
      <c r="A216" s="72">
        <f t="shared" si="73"/>
        <v>480</v>
      </c>
      <c r="B216" s="79">
        <v>13.19</v>
      </c>
      <c r="C216" s="72">
        <f t="shared" si="74"/>
        <v>386</v>
      </c>
      <c r="D216" s="73">
        <v>14.69</v>
      </c>
      <c r="E216" s="72">
        <f t="shared" si="75"/>
        <v>300</v>
      </c>
      <c r="F216" s="73">
        <v>16.19</v>
      </c>
      <c r="G216" s="72">
        <f t="shared" si="76"/>
        <v>221</v>
      </c>
      <c r="H216" s="73">
        <v>17.69</v>
      </c>
      <c r="I216" s="72">
        <f t="shared" si="77"/>
        <v>151</v>
      </c>
      <c r="J216" s="73">
        <v>19.19</v>
      </c>
      <c r="K216" s="72">
        <f t="shared" si="79"/>
        <v>90</v>
      </c>
      <c r="L216" s="73">
        <v>20.69</v>
      </c>
      <c r="M216" s="72">
        <f t="shared" si="78"/>
        <v>37</v>
      </c>
      <c r="N216" s="73">
        <v>22.32</v>
      </c>
    </row>
    <row r="217" spans="1:14" ht="15" customHeight="1">
      <c r="A217" s="72">
        <f t="shared" si="73"/>
        <v>478</v>
      </c>
      <c r="B217" s="79">
        <v>13.22</v>
      </c>
      <c r="C217" s="72">
        <f t="shared" si="74"/>
        <v>385</v>
      </c>
      <c r="D217" s="73">
        <v>14.72</v>
      </c>
      <c r="E217" s="72">
        <f t="shared" si="75"/>
        <v>298</v>
      </c>
      <c r="F217" s="73">
        <v>16.22</v>
      </c>
      <c r="G217" s="72">
        <f t="shared" si="76"/>
        <v>219</v>
      </c>
      <c r="H217" s="73">
        <v>17.72</v>
      </c>
      <c r="I217" s="72">
        <f t="shared" si="77"/>
        <v>149</v>
      </c>
      <c r="J217" s="73">
        <v>19.22</v>
      </c>
      <c r="K217" s="72">
        <f t="shared" si="79"/>
        <v>89</v>
      </c>
      <c r="L217" s="73">
        <v>20.72</v>
      </c>
      <c r="M217" s="72">
        <f t="shared" si="78"/>
        <v>36</v>
      </c>
      <c r="N217" s="73">
        <v>22.36</v>
      </c>
    </row>
    <row r="218" spans="1:14" ht="15" customHeight="1">
      <c r="A218" s="72">
        <f t="shared" si="73"/>
        <v>476</v>
      </c>
      <c r="B218" s="79">
        <v>13.25</v>
      </c>
      <c r="C218" s="72">
        <f t="shared" si="74"/>
        <v>383</v>
      </c>
      <c r="D218" s="73">
        <v>14.75</v>
      </c>
      <c r="E218" s="72">
        <f t="shared" si="75"/>
        <v>297</v>
      </c>
      <c r="F218" s="73">
        <v>16.25</v>
      </c>
      <c r="G218" s="72">
        <f t="shared" si="76"/>
        <v>218</v>
      </c>
      <c r="H218" s="73">
        <v>17.75</v>
      </c>
      <c r="I218" s="72">
        <f t="shared" si="77"/>
        <v>148</v>
      </c>
      <c r="J218" s="73">
        <v>19.25</v>
      </c>
      <c r="K218" s="72">
        <f t="shared" si="79"/>
        <v>88</v>
      </c>
      <c r="L218" s="73">
        <v>20.75</v>
      </c>
      <c r="M218" s="72">
        <f t="shared" si="78"/>
        <v>35</v>
      </c>
      <c r="N218" s="73">
        <v>22.4</v>
      </c>
    </row>
    <row r="219" spans="1:14" ht="15" customHeight="1">
      <c r="A219" s="72">
        <f t="shared" si="73"/>
        <v>474</v>
      </c>
      <c r="B219" s="79">
        <v>13.28</v>
      </c>
      <c r="C219" s="72">
        <f t="shared" si="74"/>
        <v>381</v>
      </c>
      <c r="D219" s="73">
        <v>14.78</v>
      </c>
      <c r="E219" s="72">
        <f t="shared" si="75"/>
        <v>295</v>
      </c>
      <c r="F219" s="73">
        <v>16.28</v>
      </c>
      <c r="G219" s="72">
        <f t="shared" si="76"/>
        <v>216</v>
      </c>
      <c r="H219" s="73">
        <v>17.78</v>
      </c>
      <c r="I219" s="72">
        <f t="shared" si="77"/>
        <v>147</v>
      </c>
      <c r="J219" s="73">
        <v>19.28</v>
      </c>
      <c r="K219" s="72">
        <f t="shared" si="79"/>
        <v>87</v>
      </c>
      <c r="L219" s="73">
        <v>20.78</v>
      </c>
      <c r="M219" s="72">
        <f t="shared" si="78"/>
        <v>34</v>
      </c>
      <c r="N219" s="73">
        <v>22.44</v>
      </c>
    </row>
    <row r="220" spans="1:14" ht="15" customHeight="1">
      <c r="A220" s="72">
        <f t="shared" si="73"/>
        <v>472</v>
      </c>
      <c r="B220" s="79">
        <v>13.31</v>
      </c>
      <c r="C220" s="72">
        <f t="shared" si="74"/>
        <v>379</v>
      </c>
      <c r="D220" s="73">
        <v>14.81</v>
      </c>
      <c r="E220" s="72">
        <f t="shared" si="75"/>
        <v>293</v>
      </c>
      <c r="F220" s="73">
        <v>16.31</v>
      </c>
      <c r="G220" s="72">
        <f t="shared" si="76"/>
        <v>215</v>
      </c>
      <c r="H220" s="73">
        <v>17.81</v>
      </c>
      <c r="I220" s="72">
        <f t="shared" si="77"/>
        <v>145</v>
      </c>
      <c r="J220" s="73">
        <v>19.31</v>
      </c>
      <c r="K220" s="72">
        <f t="shared" si="79"/>
        <v>86</v>
      </c>
      <c r="L220" s="73">
        <v>20.81</v>
      </c>
      <c r="M220" s="72">
        <f t="shared" si="78"/>
        <v>33</v>
      </c>
      <c r="N220" s="73">
        <v>22.48</v>
      </c>
    </row>
    <row r="221" spans="1:14" ht="15" customHeight="1">
      <c r="A221" s="72">
        <f t="shared" si="73"/>
        <v>470</v>
      </c>
      <c r="B221" s="79">
        <v>13.34</v>
      </c>
      <c r="C221" s="72">
        <f t="shared" si="74"/>
        <v>377</v>
      </c>
      <c r="D221" s="73">
        <v>14.84</v>
      </c>
      <c r="E221" s="72">
        <f t="shared" si="75"/>
        <v>292</v>
      </c>
      <c r="F221" s="73">
        <v>16.34</v>
      </c>
      <c r="G221" s="72">
        <f t="shared" si="76"/>
        <v>214</v>
      </c>
      <c r="H221" s="73">
        <v>17.84</v>
      </c>
      <c r="I221" s="72">
        <f t="shared" si="77"/>
        <v>144</v>
      </c>
      <c r="J221" s="73">
        <v>19.34</v>
      </c>
      <c r="K221" s="72">
        <f t="shared" si="79"/>
        <v>85</v>
      </c>
      <c r="L221" s="73">
        <v>20.84</v>
      </c>
      <c r="M221" s="72">
        <f t="shared" si="78"/>
        <v>32</v>
      </c>
      <c r="N221" s="73">
        <v>22.52</v>
      </c>
    </row>
    <row r="222" spans="1:14" ht="15" customHeight="1">
      <c r="A222" s="72">
        <f t="shared" si="73"/>
        <v>469</v>
      </c>
      <c r="B222" s="79">
        <v>13.37</v>
      </c>
      <c r="C222" s="72">
        <f t="shared" si="74"/>
        <v>376</v>
      </c>
      <c r="D222" s="73">
        <v>14.87</v>
      </c>
      <c r="E222" s="72">
        <f t="shared" si="75"/>
        <v>290</v>
      </c>
      <c r="F222" s="73">
        <v>16.37</v>
      </c>
      <c r="G222" s="72">
        <f t="shared" si="76"/>
        <v>212</v>
      </c>
      <c r="H222" s="73">
        <v>17.87</v>
      </c>
      <c r="I222" s="72">
        <f t="shared" si="77"/>
        <v>143</v>
      </c>
      <c r="J222" s="73">
        <v>19.37</v>
      </c>
      <c r="K222" s="72">
        <f t="shared" si="79"/>
        <v>83</v>
      </c>
      <c r="L222" s="73">
        <v>20.87</v>
      </c>
      <c r="M222" s="72">
        <f t="shared" si="78"/>
        <v>31</v>
      </c>
      <c r="N222" s="73">
        <v>22.56</v>
      </c>
    </row>
    <row r="223" spans="1:14" ht="15" customHeight="1">
      <c r="A223" s="72">
        <f t="shared" si="73"/>
        <v>467</v>
      </c>
      <c r="B223" s="79">
        <v>13.4</v>
      </c>
      <c r="C223" s="72">
        <f t="shared" si="74"/>
        <v>374</v>
      </c>
      <c r="D223" s="73">
        <v>14.9</v>
      </c>
      <c r="E223" s="72">
        <f t="shared" si="75"/>
        <v>288</v>
      </c>
      <c r="F223" s="73">
        <v>16.4</v>
      </c>
      <c r="G223" s="72">
        <f t="shared" si="76"/>
        <v>211</v>
      </c>
      <c r="H223" s="73">
        <v>17.9</v>
      </c>
      <c r="I223" s="72">
        <f t="shared" si="77"/>
        <v>142</v>
      </c>
      <c r="J223" s="73">
        <v>19.4</v>
      </c>
      <c r="K223" s="72">
        <f t="shared" si="79"/>
        <v>82</v>
      </c>
      <c r="L223" s="73">
        <v>20.9</v>
      </c>
      <c r="M223" s="72">
        <f t="shared" si="78"/>
        <v>30</v>
      </c>
      <c r="N223" s="73">
        <v>22.6</v>
      </c>
    </row>
    <row r="224" spans="1:14" ht="15" customHeight="1">
      <c r="A224" s="72">
        <f t="shared" si="73"/>
        <v>465</v>
      </c>
      <c r="B224" s="79">
        <v>13.43</v>
      </c>
      <c r="C224" s="72">
        <f t="shared" si="74"/>
        <v>372</v>
      </c>
      <c r="D224" s="73">
        <v>14.93</v>
      </c>
      <c r="E224" s="72">
        <f t="shared" si="75"/>
        <v>287</v>
      </c>
      <c r="F224" s="73">
        <v>16.43</v>
      </c>
      <c r="G224" s="72">
        <f t="shared" si="76"/>
        <v>209</v>
      </c>
      <c r="H224" s="73">
        <v>17.93</v>
      </c>
      <c r="I224" s="72">
        <f t="shared" si="77"/>
        <v>140</v>
      </c>
      <c r="J224" s="73">
        <v>19.43</v>
      </c>
      <c r="K224" s="72">
        <f t="shared" si="79"/>
        <v>81</v>
      </c>
      <c r="L224" s="73">
        <v>20.93</v>
      </c>
      <c r="M224" s="72">
        <f aca="true" t="shared" si="80" ref="M224:M252">TRUNC((24.4-N224)^1.51*12.5,0)</f>
        <v>29</v>
      </c>
      <c r="N224" s="73">
        <v>22.64</v>
      </c>
    </row>
    <row r="225" spans="1:14" ht="15" customHeight="1">
      <c r="A225" s="72">
        <f t="shared" si="73"/>
        <v>463</v>
      </c>
      <c r="B225" s="79">
        <v>13.46</v>
      </c>
      <c r="C225" s="72">
        <f t="shared" si="74"/>
        <v>370</v>
      </c>
      <c r="D225" s="73">
        <v>14.96</v>
      </c>
      <c r="E225" s="72">
        <f t="shared" si="75"/>
        <v>285</v>
      </c>
      <c r="F225" s="73">
        <v>16.46</v>
      </c>
      <c r="G225" s="72">
        <f t="shared" si="76"/>
        <v>208</v>
      </c>
      <c r="H225" s="73">
        <v>17.96</v>
      </c>
      <c r="I225" s="72">
        <f t="shared" si="77"/>
        <v>139</v>
      </c>
      <c r="J225" s="73">
        <v>19.46</v>
      </c>
      <c r="K225" s="72">
        <f t="shared" si="79"/>
        <v>80</v>
      </c>
      <c r="L225" s="73">
        <v>20.96</v>
      </c>
      <c r="M225" s="72">
        <f t="shared" si="80"/>
        <v>28</v>
      </c>
      <c r="N225" s="73">
        <v>22.68</v>
      </c>
    </row>
    <row r="226" spans="1:14" ht="15" customHeight="1">
      <c r="A226" s="72">
        <f t="shared" si="73"/>
        <v>461</v>
      </c>
      <c r="B226" s="79">
        <v>13.49</v>
      </c>
      <c r="C226" s="72">
        <f t="shared" si="74"/>
        <v>369</v>
      </c>
      <c r="D226" s="73">
        <v>14.99</v>
      </c>
      <c r="E226" s="72">
        <f t="shared" si="75"/>
        <v>283</v>
      </c>
      <c r="F226" s="73">
        <v>16.49</v>
      </c>
      <c r="G226" s="72">
        <f t="shared" si="76"/>
        <v>206</v>
      </c>
      <c r="H226" s="73">
        <v>17.99</v>
      </c>
      <c r="I226" s="72">
        <f t="shared" si="77"/>
        <v>138</v>
      </c>
      <c r="J226" s="73">
        <v>19.49</v>
      </c>
      <c r="K226" s="72">
        <f t="shared" si="79"/>
        <v>79</v>
      </c>
      <c r="L226" s="73">
        <v>20.99</v>
      </c>
      <c r="M226" s="72">
        <f t="shared" si="80"/>
        <v>27</v>
      </c>
      <c r="N226" s="73">
        <v>22.72</v>
      </c>
    </row>
    <row r="227" spans="1:14" ht="15" customHeight="1">
      <c r="A227" s="72">
        <f t="shared" si="73"/>
        <v>459</v>
      </c>
      <c r="B227" s="79">
        <v>13.52</v>
      </c>
      <c r="C227" s="72">
        <f t="shared" si="74"/>
        <v>367</v>
      </c>
      <c r="D227" s="73">
        <v>15.02</v>
      </c>
      <c r="E227" s="72">
        <f t="shared" si="75"/>
        <v>282</v>
      </c>
      <c r="F227" s="73">
        <v>16.52</v>
      </c>
      <c r="G227" s="72">
        <f t="shared" si="76"/>
        <v>205</v>
      </c>
      <c r="H227" s="73">
        <v>18.02</v>
      </c>
      <c r="I227" s="72">
        <f t="shared" si="77"/>
        <v>136</v>
      </c>
      <c r="J227" s="73">
        <v>19.52</v>
      </c>
      <c r="K227" s="72">
        <f t="shared" si="79"/>
        <v>78</v>
      </c>
      <c r="L227" s="73">
        <v>21.02</v>
      </c>
      <c r="M227" s="72">
        <f t="shared" si="80"/>
        <v>26</v>
      </c>
      <c r="N227" s="73">
        <v>22.76</v>
      </c>
    </row>
    <row r="228" spans="1:14" ht="15" customHeight="1">
      <c r="A228" s="72">
        <f t="shared" si="73"/>
        <v>457</v>
      </c>
      <c r="B228" s="79">
        <v>13.55</v>
      </c>
      <c r="C228" s="72">
        <f t="shared" si="74"/>
        <v>365</v>
      </c>
      <c r="D228" s="73">
        <v>15.05</v>
      </c>
      <c r="E228" s="72">
        <f t="shared" si="75"/>
        <v>280</v>
      </c>
      <c r="F228" s="73">
        <v>16.55</v>
      </c>
      <c r="G228" s="72">
        <f t="shared" si="76"/>
        <v>203</v>
      </c>
      <c r="H228" s="73">
        <v>18.05</v>
      </c>
      <c r="I228" s="72">
        <f t="shared" si="77"/>
        <v>135</v>
      </c>
      <c r="J228" s="73">
        <v>19.55</v>
      </c>
      <c r="K228" s="72">
        <f t="shared" si="79"/>
        <v>77</v>
      </c>
      <c r="L228" s="73">
        <v>21.05</v>
      </c>
      <c r="M228" s="72">
        <f t="shared" si="80"/>
        <v>25</v>
      </c>
      <c r="N228" s="73">
        <v>22.8</v>
      </c>
    </row>
    <row r="229" spans="1:14" ht="15" customHeight="1">
      <c r="A229" s="72">
        <f t="shared" si="73"/>
        <v>455</v>
      </c>
      <c r="B229" s="79">
        <v>13.58</v>
      </c>
      <c r="C229" s="72">
        <f t="shared" si="74"/>
        <v>363</v>
      </c>
      <c r="D229" s="73">
        <v>15.08</v>
      </c>
      <c r="E229" s="72">
        <f t="shared" si="75"/>
        <v>279</v>
      </c>
      <c r="F229" s="73">
        <v>16.58</v>
      </c>
      <c r="G229" s="72">
        <f t="shared" si="76"/>
        <v>202</v>
      </c>
      <c r="H229" s="73">
        <v>18.08</v>
      </c>
      <c r="I229" s="72">
        <f t="shared" si="77"/>
        <v>134</v>
      </c>
      <c r="J229" s="73">
        <v>19.58</v>
      </c>
      <c r="K229" s="72">
        <f t="shared" si="79"/>
        <v>76</v>
      </c>
      <c r="L229" s="73">
        <v>21.08</v>
      </c>
      <c r="M229" s="72">
        <f t="shared" si="80"/>
        <v>24</v>
      </c>
      <c r="N229" s="73">
        <v>22.84</v>
      </c>
    </row>
    <row r="230" spans="1:14" ht="15" customHeight="1">
      <c r="A230" s="72">
        <f t="shared" si="73"/>
        <v>453</v>
      </c>
      <c r="B230" s="79">
        <v>13.61</v>
      </c>
      <c r="C230" s="72">
        <f t="shared" si="74"/>
        <v>361</v>
      </c>
      <c r="D230" s="73">
        <v>15.11</v>
      </c>
      <c r="E230" s="72">
        <f t="shared" si="75"/>
        <v>277</v>
      </c>
      <c r="F230" s="73">
        <v>16.61</v>
      </c>
      <c r="G230" s="72">
        <f t="shared" si="76"/>
        <v>200</v>
      </c>
      <c r="H230" s="73">
        <v>18.11</v>
      </c>
      <c r="I230" s="72">
        <f t="shared" si="77"/>
        <v>133</v>
      </c>
      <c r="J230" s="73">
        <v>19.61</v>
      </c>
      <c r="K230" s="72">
        <f t="shared" si="79"/>
        <v>75</v>
      </c>
      <c r="L230" s="73">
        <v>21.11</v>
      </c>
      <c r="M230" s="72">
        <f t="shared" si="80"/>
        <v>23</v>
      </c>
      <c r="N230" s="73">
        <v>22.88</v>
      </c>
    </row>
    <row r="231" spans="1:14" ht="15" customHeight="1">
      <c r="A231" s="72">
        <f t="shared" si="73"/>
        <v>451</v>
      </c>
      <c r="B231" s="79">
        <v>13.64</v>
      </c>
      <c r="C231" s="72">
        <f t="shared" si="74"/>
        <v>360</v>
      </c>
      <c r="D231" s="73">
        <v>15.14</v>
      </c>
      <c r="E231" s="72">
        <f t="shared" si="75"/>
        <v>275</v>
      </c>
      <c r="F231" s="73">
        <v>16.64</v>
      </c>
      <c r="G231" s="72">
        <f t="shared" si="76"/>
        <v>199</v>
      </c>
      <c r="H231" s="73">
        <v>18.14</v>
      </c>
      <c r="I231" s="72">
        <f t="shared" si="77"/>
        <v>131</v>
      </c>
      <c r="J231" s="73">
        <v>19.64</v>
      </c>
      <c r="K231" s="72">
        <f t="shared" si="79"/>
        <v>74</v>
      </c>
      <c r="L231" s="73">
        <v>21.14</v>
      </c>
      <c r="M231" s="72">
        <f t="shared" si="80"/>
        <v>22</v>
      </c>
      <c r="N231" s="73">
        <v>22.92</v>
      </c>
    </row>
    <row r="232" spans="1:14" ht="15" customHeight="1">
      <c r="A232" s="72">
        <f t="shared" si="73"/>
        <v>449</v>
      </c>
      <c r="B232" s="79">
        <v>13.67</v>
      </c>
      <c r="C232" s="72">
        <f t="shared" si="74"/>
        <v>358</v>
      </c>
      <c r="D232" s="73">
        <v>15.17</v>
      </c>
      <c r="E232" s="72">
        <f t="shared" si="75"/>
        <v>274</v>
      </c>
      <c r="F232" s="73">
        <v>16.67</v>
      </c>
      <c r="G232" s="72">
        <f t="shared" si="76"/>
        <v>197</v>
      </c>
      <c r="H232" s="73">
        <v>18.17</v>
      </c>
      <c r="I232" s="72">
        <f t="shared" si="77"/>
        <v>130</v>
      </c>
      <c r="J232" s="73">
        <v>19.67</v>
      </c>
      <c r="K232" s="72">
        <f t="shared" si="79"/>
        <v>73</v>
      </c>
      <c r="L232" s="73">
        <v>21.17</v>
      </c>
      <c r="M232" s="72">
        <f t="shared" si="80"/>
        <v>21</v>
      </c>
      <c r="N232" s="73">
        <v>22.96</v>
      </c>
    </row>
    <row r="233" spans="1:14" ht="15" customHeight="1">
      <c r="A233" s="72">
        <f t="shared" si="73"/>
        <v>448</v>
      </c>
      <c r="B233" s="79">
        <v>13.7</v>
      </c>
      <c r="C233" s="72">
        <f t="shared" si="74"/>
        <v>356</v>
      </c>
      <c r="D233" s="73">
        <v>15.2</v>
      </c>
      <c r="E233" s="72">
        <f t="shared" si="75"/>
        <v>272</v>
      </c>
      <c r="F233" s="73">
        <v>16.7</v>
      </c>
      <c r="G233" s="72">
        <f t="shared" si="76"/>
        <v>196</v>
      </c>
      <c r="H233" s="73">
        <v>18.2</v>
      </c>
      <c r="I233" s="72">
        <f t="shared" si="77"/>
        <v>129</v>
      </c>
      <c r="J233" s="73">
        <v>19.7</v>
      </c>
      <c r="K233" s="72">
        <f t="shared" si="79"/>
        <v>72</v>
      </c>
      <c r="L233" s="73">
        <v>21.2</v>
      </c>
      <c r="M233" s="72">
        <f t="shared" si="80"/>
        <v>20</v>
      </c>
      <c r="N233" s="73">
        <v>23</v>
      </c>
    </row>
    <row r="234" spans="1:14" ht="15" customHeight="1">
      <c r="A234" s="72">
        <f t="shared" si="73"/>
        <v>446</v>
      </c>
      <c r="B234" s="79">
        <v>13.73</v>
      </c>
      <c r="C234" s="72">
        <f t="shared" si="74"/>
        <v>354</v>
      </c>
      <c r="D234" s="73">
        <v>15.23</v>
      </c>
      <c r="E234" s="72">
        <f t="shared" si="75"/>
        <v>270</v>
      </c>
      <c r="F234" s="73">
        <v>16.73</v>
      </c>
      <c r="G234" s="72">
        <f t="shared" si="76"/>
        <v>195</v>
      </c>
      <c r="H234" s="73">
        <v>18.23</v>
      </c>
      <c r="I234" s="72">
        <f t="shared" si="77"/>
        <v>128</v>
      </c>
      <c r="J234" s="73">
        <v>19.73</v>
      </c>
      <c r="K234" s="72">
        <f t="shared" si="79"/>
        <v>71</v>
      </c>
      <c r="L234" s="73">
        <v>21.23</v>
      </c>
      <c r="M234" s="72">
        <f t="shared" si="80"/>
        <v>19</v>
      </c>
      <c r="N234" s="73">
        <v>23.06</v>
      </c>
    </row>
    <row r="235" spans="1:14" ht="15" customHeight="1">
      <c r="A235" s="72">
        <f t="shared" si="73"/>
        <v>444</v>
      </c>
      <c r="B235" s="79">
        <v>13.76</v>
      </c>
      <c r="C235" s="72">
        <f t="shared" si="74"/>
        <v>353</v>
      </c>
      <c r="D235" s="73">
        <v>15.26</v>
      </c>
      <c r="E235" s="72">
        <f t="shared" si="75"/>
        <v>269</v>
      </c>
      <c r="F235" s="73">
        <v>16.76</v>
      </c>
      <c r="G235" s="72">
        <f t="shared" si="76"/>
        <v>193</v>
      </c>
      <c r="H235" s="73">
        <v>18.26</v>
      </c>
      <c r="I235" s="72">
        <f t="shared" si="77"/>
        <v>126</v>
      </c>
      <c r="J235" s="73">
        <v>19.76</v>
      </c>
      <c r="K235" s="72">
        <f t="shared" si="79"/>
        <v>70</v>
      </c>
      <c r="L235" s="73">
        <v>21.26</v>
      </c>
      <c r="M235" s="72">
        <f t="shared" si="80"/>
        <v>18</v>
      </c>
      <c r="N235" s="73">
        <v>23.12</v>
      </c>
    </row>
    <row r="236" spans="1:14" ht="15" customHeight="1">
      <c r="A236" s="72">
        <f t="shared" si="73"/>
        <v>442</v>
      </c>
      <c r="B236" s="79">
        <v>13.79</v>
      </c>
      <c r="C236" s="72">
        <f t="shared" si="74"/>
        <v>351</v>
      </c>
      <c r="D236" s="73">
        <v>15.29</v>
      </c>
      <c r="E236" s="72">
        <f t="shared" si="75"/>
        <v>267</v>
      </c>
      <c r="F236" s="73">
        <v>16.79</v>
      </c>
      <c r="G236" s="72">
        <f t="shared" si="76"/>
        <v>192</v>
      </c>
      <c r="H236" s="73">
        <v>18.29</v>
      </c>
      <c r="I236" s="72">
        <f t="shared" si="77"/>
        <v>125</v>
      </c>
      <c r="J236" s="73">
        <v>19.79</v>
      </c>
      <c r="K236" s="72">
        <f t="shared" si="79"/>
        <v>69</v>
      </c>
      <c r="L236" s="73">
        <v>21.29</v>
      </c>
      <c r="M236" s="72">
        <f t="shared" si="80"/>
        <v>16</v>
      </c>
      <c r="N236" s="73">
        <v>23.18</v>
      </c>
    </row>
    <row r="237" spans="1:14" ht="15" customHeight="1">
      <c r="A237" s="72">
        <f t="shared" si="73"/>
        <v>440</v>
      </c>
      <c r="B237" s="79">
        <v>13.82</v>
      </c>
      <c r="C237" s="72">
        <f t="shared" si="74"/>
        <v>349</v>
      </c>
      <c r="D237" s="73">
        <v>15.32</v>
      </c>
      <c r="E237" s="72">
        <f t="shared" si="75"/>
        <v>266</v>
      </c>
      <c r="F237" s="73">
        <v>16.82</v>
      </c>
      <c r="G237" s="72">
        <f t="shared" si="76"/>
        <v>190</v>
      </c>
      <c r="H237" s="73">
        <v>18.32</v>
      </c>
      <c r="I237" s="72">
        <f t="shared" si="77"/>
        <v>124</v>
      </c>
      <c r="J237" s="73">
        <v>19.82</v>
      </c>
      <c r="K237" s="72">
        <f t="shared" si="79"/>
        <v>68</v>
      </c>
      <c r="L237" s="73">
        <v>21.32</v>
      </c>
      <c r="M237" s="72">
        <f t="shared" si="80"/>
        <v>15</v>
      </c>
      <c r="N237" s="73">
        <v>23.24</v>
      </c>
    </row>
    <row r="238" spans="1:14" ht="15" customHeight="1">
      <c r="A238" s="72">
        <f aca="true" t="shared" si="81" ref="A238:A255">TRUNC((24.4-B238)^1.51*12.5,0)</f>
        <v>438</v>
      </c>
      <c r="B238" s="79">
        <v>13.85</v>
      </c>
      <c r="C238" s="72">
        <f aca="true" t="shared" si="82" ref="C238:C255">TRUNC((24.4-D238)^1.51*12.5,0)</f>
        <v>347</v>
      </c>
      <c r="D238" s="73">
        <v>15.35</v>
      </c>
      <c r="E238" s="72">
        <f aca="true" t="shared" si="83" ref="E238:E255">TRUNC((24.4-F238)^1.51*12.5,0)</f>
        <v>264</v>
      </c>
      <c r="F238" s="73">
        <v>16.85</v>
      </c>
      <c r="G238" s="72">
        <f aca="true" t="shared" si="84" ref="G238:G255">TRUNC((24.4-H238)^1.51*12.5,0)</f>
        <v>189</v>
      </c>
      <c r="H238" s="73">
        <v>18.35</v>
      </c>
      <c r="I238" s="72">
        <f aca="true" t="shared" si="85" ref="I238:I255">TRUNC((24.4-J238)^1.51*12.5,0)</f>
        <v>123</v>
      </c>
      <c r="J238" s="73">
        <v>19.85</v>
      </c>
      <c r="K238" s="72">
        <f t="shared" si="79"/>
        <v>67</v>
      </c>
      <c r="L238" s="73">
        <v>21.35</v>
      </c>
      <c r="M238" s="72">
        <f t="shared" si="80"/>
        <v>14</v>
      </c>
      <c r="N238" s="73">
        <v>23.3</v>
      </c>
    </row>
    <row r="239" spans="1:14" ht="15" customHeight="1">
      <c r="A239" s="72">
        <f t="shared" si="81"/>
        <v>436</v>
      </c>
      <c r="B239" s="79">
        <v>13.88</v>
      </c>
      <c r="C239" s="72">
        <f t="shared" si="82"/>
        <v>346</v>
      </c>
      <c r="D239" s="73">
        <v>15.38</v>
      </c>
      <c r="E239" s="72">
        <f t="shared" si="83"/>
        <v>263</v>
      </c>
      <c r="F239" s="73">
        <v>16.88</v>
      </c>
      <c r="G239" s="72">
        <f t="shared" si="84"/>
        <v>187</v>
      </c>
      <c r="H239" s="73">
        <v>18.38</v>
      </c>
      <c r="I239" s="72">
        <f t="shared" si="85"/>
        <v>121</v>
      </c>
      <c r="J239" s="73">
        <v>19.88</v>
      </c>
      <c r="K239" s="72">
        <f t="shared" si="79"/>
        <v>66</v>
      </c>
      <c r="L239" s="73">
        <v>21.38</v>
      </c>
      <c r="M239" s="72">
        <f t="shared" si="80"/>
        <v>13</v>
      </c>
      <c r="N239" s="73">
        <v>23.36</v>
      </c>
    </row>
    <row r="240" spans="1:14" ht="15" customHeight="1">
      <c r="A240" s="72">
        <f t="shared" si="81"/>
        <v>434</v>
      </c>
      <c r="B240" s="79">
        <v>13.91</v>
      </c>
      <c r="C240" s="72">
        <f t="shared" si="82"/>
        <v>344</v>
      </c>
      <c r="D240" s="73">
        <v>15.41</v>
      </c>
      <c r="E240" s="72">
        <f t="shared" si="83"/>
        <v>261</v>
      </c>
      <c r="F240" s="73">
        <v>16.91</v>
      </c>
      <c r="G240" s="72">
        <f t="shared" si="84"/>
        <v>186</v>
      </c>
      <c r="H240" s="73">
        <v>18.41</v>
      </c>
      <c r="I240" s="72">
        <f t="shared" si="85"/>
        <v>120</v>
      </c>
      <c r="J240" s="73">
        <v>19.91</v>
      </c>
      <c r="K240" s="72">
        <f t="shared" si="79"/>
        <v>65</v>
      </c>
      <c r="L240" s="73">
        <v>21.41</v>
      </c>
      <c r="M240" s="72">
        <f t="shared" si="80"/>
        <v>12</v>
      </c>
      <c r="N240" s="73">
        <v>23.42</v>
      </c>
    </row>
    <row r="241" spans="1:14" ht="15" customHeight="1">
      <c r="A241" s="72">
        <f t="shared" si="81"/>
        <v>432</v>
      </c>
      <c r="B241" s="79">
        <v>13.94</v>
      </c>
      <c r="C241" s="72">
        <f t="shared" si="82"/>
        <v>342</v>
      </c>
      <c r="D241" s="73">
        <v>15.44</v>
      </c>
      <c r="E241" s="72">
        <f t="shared" si="83"/>
        <v>259</v>
      </c>
      <c r="F241" s="73">
        <v>16.94</v>
      </c>
      <c r="G241" s="72">
        <f t="shared" si="84"/>
        <v>185</v>
      </c>
      <c r="H241" s="73">
        <v>18.44</v>
      </c>
      <c r="I241" s="72">
        <f t="shared" si="85"/>
        <v>119</v>
      </c>
      <c r="J241" s="73">
        <v>19.94</v>
      </c>
      <c r="K241" s="72">
        <f t="shared" si="79"/>
        <v>64</v>
      </c>
      <c r="L241" s="73">
        <v>21.44</v>
      </c>
      <c r="M241" s="72">
        <f t="shared" si="80"/>
        <v>11</v>
      </c>
      <c r="N241" s="73">
        <v>23.48</v>
      </c>
    </row>
    <row r="242" spans="1:14" ht="15" customHeight="1">
      <c r="A242" s="72">
        <f t="shared" si="81"/>
        <v>431</v>
      </c>
      <c r="B242" s="79">
        <v>13.97</v>
      </c>
      <c r="C242" s="72">
        <f t="shared" si="82"/>
        <v>340</v>
      </c>
      <c r="D242" s="73">
        <v>15.47</v>
      </c>
      <c r="E242" s="72">
        <f t="shared" si="83"/>
        <v>258</v>
      </c>
      <c r="F242" s="73">
        <v>16.97</v>
      </c>
      <c r="G242" s="72">
        <f t="shared" si="84"/>
        <v>183</v>
      </c>
      <c r="H242" s="73">
        <v>18.47</v>
      </c>
      <c r="I242" s="72">
        <f t="shared" si="85"/>
        <v>118</v>
      </c>
      <c r="J242" s="73">
        <v>19.97</v>
      </c>
      <c r="K242" s="72">
        <f t="shared" si="79"/>
        <v>63</v>
      </c>
      <c r="L242" s="73">
        <v>21.47</v>
      </c>
      <c r="M242" s="72">
        <f t="shared" si="80"/>
        <v>10</v>
      </c>
      <c r="N242" s="73">
        <v>23.52</v>
      </c>
    </row>
    <row r="243" spans="1:14" ht="15" customHeight="1">
      <c r="A243" s="72">
        <f t="shared" si="81"/>
        <v>429</v>
      </c>
      <c r="B243" s="79">
        <v>14</v>
      </c>
      <c r="C243" s="72">
        <f t="shared" si="82"/>
        <v>339</v>
      </c>
      <c r="D243" s="73">
        <v>15.5</v>
      </c>
      <c r="E243" s="72">
        <f t="shared" si="83"/>
        <v>256</v>
      </c>
      <c r="F243" s="73">
        <v>17</v>
      </c>
      <c r="G243" s="72">
        <f t="shared" si="84"/>
        <v>182</v>
      </c>
      <c r="H243" s="73">
        <v>18.5</v>
      </c>
      <c r="I243" s="72">
        <f t="shared" si="85"/>
        <v>117</v>
      </c>
      <c r="J243" s="73">
        <v>20</v>
      </c>
      <c r="K243" s="72">
        <f t="shared" si="79"/>
        <v>62</v>
      </c>
      <c r="L243" s="73">
        <v>21.5</v>
      </c>
      <c r="M243" s="72">
        <f t="shared" si="80"/>
        <v>9</v>
      </c>
      <c r="N243" s="73">
        <v>23.56</v>
      </c>
    </row>
    <row r="244" spans="1:14" ht="15" customHeight="1">
      <c r="A244" s="72">
        <f t="shared" si="81"/>
        <v>427</v>
      </c>
      <c r="B244" s="79">
        <v>14.03</v>
      </c>
      <c r="C244" s="72">
        <f t="shared" si="82"/>
        <v>337</v>
      </c>
      <c r="D244" s="73">
        <v>15.53</v>
      </c>
      <c r="E244" s="72">
        <f t="shared" si="83"/>
        <v>255</v>
      </c>
      <c r="F244" s="73">
        <v>17.03</v>
      </c>
      <c r="G244" s="72">
        <f t="shared" si="84"/>
        <v>180</v>
      </c>
      <c r="H244" s="73">
        <v>18.53</v>
      </c>
      <c r="I244" s="72">
        <f t="shared" si="85"/>
        <v>115</v>
      </c>
      <c r="J244" s="73">
        <v>20.03</v>
      </c>
      <c r="K244" s="72">
        <f t="shared" si="79"/>
        <v>61</v>
      </c>
      <c r="L244" s="73">
        <v>21.53</v>
      </c>
      <c r="M244" s="72">
        <f t="shared" si="80"/>
        <v>8</v>
      </c>
      <c r="N244" s="73">
        <v>23.6</v>
      </c>
    </row>
    <row r="245" spans="1:14" ht="15" customHeight="1">
      <c r="A245" s="72">
        <f t="shared" si="81"/>
        <v>425</v>
      </c>
      <c r="B245" s="79">
        <v>14.06</v>
      </c>
      <c r="C245" s="72">
        <f t="shared" si="82"/>
        <v>335</v>
      </c>
      <c r="D245" s="73">
        <v>15.56</v>
      </c>
      <c r="E245" s="72">
        <f t="shared" si="83"/>
        <v>253</v>
      </c>
      <c r="F245" s="73">
        <v>17.06</v>
      </c>
      <c r="G245" s="72">
        <f t="shared" si="84"/>
        <v>179</v>
      </c>
      <c r="H245" s="73">
        <v>18.56</v>
      </c>
      <c r="I245" s="72">
        <f t="shared" si="85"/>
        <v>114</v>
      </c>
      <c r="J245" s="73">
        <v>20.06</v>
      </c>
      <c r="K245" s="72">
        <f t="shared" si="79"/>
        <v>60</v>
      </c>
      <c r="L245" s="73">
        <v>21.56</v>
      </c>
      <c r="M245" s="72">
        <f t="shared" si="80"/>
        <v>8</v>
      </c>
      <c r="N245" s="73">
        <v>23.65</v>
      </c>
    </row>
    <row r="246" spans="1:14" ht="15" customHeight="1">
      <c r="A246" s="72">
        <f t="shared" si="81"/>
        <v>423</v>
      </c>
      <c r="B246" s="79">
        <v>14.09</v>
      </c>
      <c r="C246" s="72">
        <f t="shared" si="82"/>
        <v>334</v>
      </c>
      <c r="D246" s="73">
        <v>15.59</v>
      </c>
      <c r="E246" s="72">
        <f t="shared" si="83"/>
        <v>252</v>
      </c>
      <c r="F246" s="73">
        <v>17.09</v>
      </c>
      <c r="G246" s="72">
        <f t="shared" si="84"/>
        <v>178</v>
      </c>
      <c r="H246" s="73">
        <v>18.59</v>
      </c>
      <c r="I246" s="72">
        <f t="shared" si="85"/>
        <v>113</v>
      </c>
      <c r="J246" s="73">
        <v>20.09</v>
      </c>
      <c r="K246" s="72">
        <f t="shared" si="79"/>
        <v>59</v>
      </c>
      <c r="L246" s="73">
        <v>21.59</v>
      </c>
      <c r="M246" s="72">
        <f t="shared" si="80"/>
        <v>7</v>
      </c>
      <c r="N246" s="73">
        <v>23.71</v>
      </c>
    </row>
    <row r="247" spans="1:14" ht="15" customHeight="1">
      <c r="A247" s="72">
        <f t="shared" si="81"/>
        <v>421</v>
      </c>
      <c r="B247" s="79">
        <v>14.12</v>
      </c>
      <c r="C247" s="72">
        <f t="shared" si="82"/>
        <v>332</v>
      </c>
      <c r="D247" s="73">
        <v>15.62</v>
      </c>
      <c r="E247" s="72">
        <f t="shared" si="83"/>
        <v>250</v>
      </c>
      <c r="F247" s="73">
        <v>17.12</v>
      </c>
      <c r="G247" s="72">
        <f t="shared" si="84"/>
        <v>176</v>
      </c>
      <c r="H247" s="73">
        <v>18.62</v>
      </c>
      <c r="I247" s="72">
        <f t="shared" si="85"/>
        <v>112</v>
      </c>
      <c r="J247" s="73">
        <v>20.12</v>
      </c>
      <c r="K247" s="72">
        <f t="shared" si="79"/>
        <v>58</v>
      </c>
      <c r="L247" s="73">
        <v>21.62</v>
      </c>
      <c r="M247" s="72">
        <f t="shared" si="80"/>
        <v>6</v>
      </c>
      <c r="N247" s="73">
        <v>23.77</v>
      </c>
    </row>
    <row r="248" spans="1:14" ht="15" customHeight="1">
      <c r="A248" s="72">
        <f t="shared" si="81"/>
        <v>419</v>
      </c>
      <c r="B248" s="79">
        <v>14.15</v>
      </c>
      <c r="C248" s="72">
        <f t="shared" si="82"/>
        <v>330</v>
      </c>
      <c r="D248" s="73">
        <v>15.65</v>
      </c>
      <c r="E248" s="72">
        <f t="shared" si="83"/>
        <v>248</v>
      </c>
      <c r="F248" s="73">
        <v>17.15</v>
      </c>
      <c r="G248" s="72">
        <f t="shared" si="84"/>
        <v>175</v>
      </c>
      <c r="H248" s="73">
        <v>18.65</v>
      </c>
      <c r="I248" s="72">
        <f t="shared" si="85"/>
        <v>111</v>
      </c>
      <c r="J248" s="73">
        <v>20.15</v>
      </c>
      <c r="K248" s="72">
        <f t="shared" si="79"/>
        <v>57</v>
      </c>
      <c r="L248" s="73">
        <v>21.65</v>
      </c>
      <c r="M248" s="72">
        <f t="shared" si="80"/>
        <v>5</v>
      </c>
      <c r="N248" s="73">
        <v>23.83</v>
      </c>
    </row>
    <row r="249" spans="1:14" ht="15" customHeight="1">
      <c r="A249" s="72">
        <f t="shared" si="81"/>
        <v>418</v>
      </c>
      <c r="B249" s="79">
        <v>14.18</v>
      </c>
      <c r="C249" s="72">
        <f t="shared" si="82"/>
        <v>328</v>
      </c>
      <c r="D249" s="73">
        <v>15.68</v>
      </c>
      <c r="E249" s="72">
        <f t="shared" si="83"/>
        <v>247</v>
      </c>
      <c r="F249" s="73">
        <v>17.18</v>
      </c>
      <c r="G249" s="72">
        <f t="shared" si="84"/>
        <v>174</v>
      </c>
      <c r="H249" s="73">
        <v>18.68</v>
      </c>
      <c r="I249" s="72">
        <f t="shared" si="85"/>
        <v>109</v>
      </c>
      <c r="J249" s="73">
        <v>20.18</v>
      </c>
      <c r="K249" s="72">
        <f t="shared" si="79"/>
        <v>56</v>
      </c>
      <c r="L249" s="73">
        <v>21.68</v>
      </c>
      <c r="M249" s="72">
        <f t="shared" si="80"/>
        <v>4</v>
      </c>
      <c r="N249" s="73">
        <v>23.89</v>
      </c>
    </row>
    <row r="250" spans="1:14" ht="15" customHeight="1">
      <c r="A250" s="72">
        <f t="shared" si="81"/>
        <v>416</v>
      </c>
      <c r="B250" s="79">
        <v>14.21</v>
      </c>
      <c r="C250" s="72">
        <f t="shared" si="82"/>
        <v>327</v>
      </c>
      <c r="D250" s="73">
        <v>15.71</v>
      </c>
      <c r="E250" s="72">
        <f t="shared" si="83"/>
        <v>245</v>
      </c>
      <c r="F250" s="73">
        <v>17.21</v>
      </c>
      <c r="G250" s="72">
        <f t="shared" si="84"/>
        <v>172</v>
      </c>
      <c r="H250" s="73">
        <v>18.71</v>
      </c>
      <c r="I250" s="72">
        <f t="shared" si="85"/>
        <v>108</v>
      </c>
      <c r="J250" s="73">
        <v>20.21</v>
      </c>
      <c r="K250" s="72">
        <f t="shared" si="79"/>
        <v>55</v>
      </c>
      <c r="L250" s="73">
        <v>21.71</v>
      </c>
      <c r="M250" s="72">
        <f t="shared" si="80"/>
        <v>3</v>
      </c>
      <c r="N250" s="73">
        <v>23.95</v>
      </c>
    </row>
    <row r="251" spans="1:14" ht="15" customHeight="1">
      <c r="A251" s="72">
        <f t="shared" si="81"/>
        <v>414</v>
      </c>
      <c r="B251" s="79">
        <v>14.24</v>
      </c>
      <c r="C251" s="72">
        <f t="shared" si="82"/>
        <v>325</v>
      </c>
      <c r="D251" s="73">
        <v>15.74</v>
      </c>
      <c r="E251" s="72">
        <f t="shared" si="83"/>
        <v>244</v>
      </c>
      <c r="F251" s="73">
        <v>17.24</v>
      </c>
      <c r="G251" s="72">
        <f t="shared" si="84"/>
        <v>171</v>
      </c>
      <c r="H251" s="73">
        <v>18.74</v>
      </c>
      <c r="I251" s="72">
        <f t="shared" si="85"/>
        <v>107</v>
      </c>
      <c r="J251" s="73">
        <v>20.24</v>
      </c>
      <c r="K251" s="72">
        <f t="shared" si="79"/>
        <v>54</v>
      </c>
      <c r="L251" s="73">
        <v>21.74</v>
      </c>
      <c r="M251" s="72">
        <f t="shared" si="80"/>
        <v>2</v>
      </c>
      <c r="N251" s="73">
        <v>24.06</v>
      </c>
    </row>
    <row r="252" spans="1:14" ht="15" customHeight="1">
      <c r="A252" s="72">
        <f t="shared" si="81"/>
        <v>412</v>
      </c>
      <c r="B252" s="79">
        <v>14.27</v>
      </c>
      <c r="C252" s="72">
        <f t="shared" si="82"/>
        <v>323</v>
      </c>
      <c r="D252" s="73">
        <v>15.77</v>
      </c>
      <c r="E252" s="72">
        <f t="shared" si="83"/>
        <v>242</v>
      </c>
      <c r="F252" s="73">
        <v>17.27</v>
      </c>
      <c r="G252" s="72">
        <f t="shared" si="84"/>
        <v>169</v>
      </c>
      <c r="H252" s="73">
        <v>18.77</v>
      </c>
      <c r="I252" s="72">
        <f t="shared" si="85"/>
        <v>106</v>
      </c>
      <c r="J252" s="73">
        <v>20.27</v>
      </c>
      <c r="K252" s="72">
        <f t="shared" si="79"/>
        <v>53</v>
      </c>
      <c r="L252" s="73">
        <v>21.77</v>
      </c>
      <c r="M252" s="72">
        <f t="shared" si="80"/>
        <v>1</v>
      </c>
      <c r="N252" s="73">
        <v>24.15</v>
      </c>
    </row>
    <row r="253" spans="1:14" ht="15" customHeight="1">
      <c r="A253" s="72">
        <f t="shared" si="81"/>
        <v>410</v>
      </c>
      <c r="B253" s="79">
        <v>14.3</v>
      </c>
      <c r="C253" s="72">
        <f t="shared" si="82"/>
        <v>322</v>
      </c>
      <c r="D253" s="73">
        <v>15.8</v>
      </c>
      <c r="E253" s="72">
        <f t="shared" si="83"/>
        <v>241</v>
      </c>
      <c r="F253" s="73">
        <v>17.3</v>
      </c>
      <c r="G253" s="72">
        <f t="shared" si="84"/>
        <v>168</v>
      </c>
      <c r="H253" s="73">
        <v>18.8</v>
      </c>
      <c r="I253" s="72">
        <f t="shared" si="85"/>
        <v>105</v>
      </c>
      <c r="J253" s="73">
        <v>20.3</v>
      </c>
      <c r="K253" s="72">
        <f t="shared" si="79"/>
        <v>52</v>
      </c>
      <c r="L253" s="73">
        <v>21.8</v>
      </c>
      <c r="M253" s="72"/>
      <c r="N253" s="73"/>
    </row>
    <row r="254" spans="1:14" ht="15" customHeight="1">
      <c r="A254" s="72">
        <f t="shared" si="81"/>
        <v>408</v>
      </c>
      <c r="B254" s="79">
        <v>14.33</v>
      </c>
      <c r="C254" s="72">
        <f t="shared" si="82"/>
        <v>320</v>
      </c>
      <c r="D254" s="73">
        <v>15.83</v>
      </c>
      <c r="E254" s="72">
        <f t="shared" si="83"/>
        <v>239</v>
      </c>
      <c r="F254" s="73">
        <v>17.33</v>
      </c>
      <c r="G254" s="72">
        <f t="shared" si="84"/>
        <v>167</v>
      </c>
      <c r="H254" s="73">
        <v>18.83</v>
      </c>
      <c r="I254" s="72">
        <f t="shared" si="85"/>
        <v>104</v>
      </c>
      <c r="J254" s="73">
        <v>20.33</v>
      </c>
      <c r="K254" s="72">
        <f t="shared" si="79"/>
        <v>51</v>
      </c>
      <c r="L254" s="73">
        <v>21.83</v>
      </c>
      <c r="M254" s="72"/>
      <c r="N254" s="73"/>
    </row>
    <row r="255" spans="1:14" ht="15" customHeight="1">
      <c r="A255" s="72">
        <f t="shared" si="81"/>
        <v>406</v>
      </c>
      <c r="B255" s="79">
        <v>14.36</v>
      </c>
      <c r="C255" s="72">
        <f t="shared" si="82"/>
        <v>318</v>
      </c>
      <c r="D255" s="73">
        <v>15.86</v>
      </c>
      <c r="E255" s="72">
        <f t="shared" si="83"/>
        <v>238</v>
      </c>
      <c r="F255" s="73">
        <v>17.36</v>
      </c>
      <c r="G255" s="72">
        <f t="shared" si="84"/>
        <v>165</v>
      </c>
      <c r="H255" s="73">
        <v>18.86</v>
      </c>
      <c r="I255" s="72">
        <f t="shared" si="85"/>
        <v>102</v>
      </c>
      <c r="J255" s="73">
        <v>20.36</v>
      </c>
      <c r="K255" s="72">
        <f t="shared" si="79"/>
        <v>50</v>
      </c>
      <c r="L255" s="73">
        <v>21.88</v>
      </c>
      <c r="M255" s="72"/>
      <c r="N255" s="77"/>
    </row>
    <row r="256" spans="1:14" ht="15" customHeight="1">
      <c r="A256" s="124"/>
      <c r="B256" s="125"/>
      <c r="C256" s="126"/>
      <c r="D256" s="125"/>
      <c r="E256" s="126"/>
      <c r="F256" s="125"/>
      <c r="G256" s="126"/>
      <c r="H256" s="125"/>
      <c r="I256" s="126"/>
      <c r="J256" s="125"/>
      <c r="K256" s="126"/>
      <c r="L256" s="125"/>
      <c r="M256" s="124"/>
      <c r="N256" s="125"/>
    </row>
    <row r="257" spans="1:14" ht="15" customHeight="1">
      <c r="A257" s="72"/>
      <c r="B257" s="91"/>
      <c r="C257" s="72"/>
      <c r="D257" s="127"/>
      <c r="E257" s="72"/>
      <c r="F257" s="127"/>
      <c r="G257" s="72"/>
      <c r="H257" s="127"/>
      <c r="I257" s="72"/>
      <c r="J257" s="127"/>
      <c r="K257" s="72"/>
      <c r="L257" s="127"/>
      <c r="M257" s="72"/>
      <c r="N257" s="127"/>
    </row>
  </sheetData>
  <printOptions horizontalCentered="1"/>
  <pageMargins left="0.75" right="0.75" top="0.75" bottom="0.75" header="0.511811023622047" footer="0.511811023622047"/>
  <pageSetup orientation="portrait" scale="90" r:id="rId1"/>
  <headerFooter alignWithMargins="0">
    <oddHeader xml:space="preserve">&amp;C&amp;"Times,Bold"ALBERTA  YOUTH  SCORING  TABLES  </oddHeader>
    <oddFooter>&amp;C&amp;"Times,Bold"&amp;10BANTAMS - PEEWEES  GIRLS  AND  BOYS</oddFooter>
  </headerFooter>
  <rowBreaks count="4" manualBreakCount="4">
    <brk id="49" max="255" man="1"/>
    <brk id="99" max="255" man="1"/>
    <brk id="151" max="255" man="1"/>
    <brk id="203" max="255" man="1"/>
  </rowBreaks>
</worksheet>
</file>

<file path=xl/worksheets/sheet8.xml><?xml version="1.0" encoding="utf-8"?>
<worksheet xmlns="http://schemas.openxmlformats.org/spreadsheetml/2006/main" xmlns:r="http://schemas.openxmlformats.org/officeDocument/2006/relationships">
  <sheetPr>
    <tabColor indexed="12"/>
  </sheetPr>
  <dimension ref="A1:N132"/>
  <sheetViews>
    <sheetView showGridLines="0" workbookViewId="0" topLeftCell="A1">
      <selection activeCell="A82" sqref="A82"/>
    </sheetView>
  </sheetViews>
  <sheetFormatPr defaultColWidth="8.796875" defaultRowHeight="15"/>
  <cols>
    <col min="1" max="1" width="6.59765625" style="39" customWidth="1"/>
    <col min="2" max="2" width="6.59765625" style="40" customWidth="1"/>
    <col min="3" max="3" width="6.59765625" style="39" customWidth="1"/>
    <col min="4" max="4" width="6.59765625" style="41" customWidth="1"/>
    <col min="5" max="5" width="6.59765625" style="39" customWidth="1"/>
    <col min="6" max="14" width="6.59765625" style="41" customWidth="1"/>
    <col min="15" max="18" width="6.59765625" style="29" customWidth="1"/>
    <col min="19" max="16384" width="10.8984375" style="29" customWidth="1"/>
  </cols>
  <sheetData>
    <row r="1" spans="1:14" ht="24.75" customHeight="1">
      <c r="A1" s="61" t="s">
        <v>31</v>
      </c>
      <c r="B1" s="25"/>
      <c r="C1" s="26"/>
      <c r="D1" s="27"/>
      <c r="E1" s="28"/>
      <c r="F1" s="27"/>
      <c r="G1" s="27"/>
      <c r="H1" s="27"/>
      <c r="I1" s="27"/>
      <c r="J1" s="27"/>
      <c r="K1" s="27"/>
      <c r="L1" s="27"/>
      <c r="M1" s="27"/>
      <c r="N1" s="27"/>
    </row>
    <row r="2" spans="1:14" s="6" customFormat="1" ht="19.5" customHeight="1">
      <c r="A2" s="30" t="s">
        <v>9</v>
      </c>
      <c r="B2" s="31" t="s">
        <v>18</v>
      </c>
      <c r="C2" s="32" t="s">
        <v>9</v>
      </c>
      <c r="D2" s="31" t="s">
        <v>18</v>
      </c>
      <c r="E2" s="33" t="s">
        <v>9</v>
      </c>
      <c r="F2" s="31" t="s">
        <v>18</v>
      </c>
      <c r="G2" s="33" t="s">
        <v>9</v>
      </c>
      <c r="H2" s="31" t="s">
        <v>18</v>
      </c>
      <c r="I2" s="33" t="s">
        <v>9</v>
      </c>
      <c r="J2" s="31" t="s">
        <v>18</v>
      </c>
      <c r="K2" s="33" t="s">
        <v>9</v>
      </c>
      <c r="L2" s="31" t="s">
        <v>18</v>
      </c>
      <c r="M2" s="33" t="s">
        <v>9</v>
      </c>
      <c r="N2" s="31" t="s">
        <v>18</v>
      </c>
    </row>
    <row r="3" spans="1:14" ht="13.5" customHeight="1">
      <c r="A3" s="34">
        <f>TRUNC((B3-25)^1.42*0.0491,0)</f>
        <v>500</v>
      </c>
      <c r="B3" s="35">
        <v>690</v>
      </c>
      <c r="C3" s="34">
        <f>TRUNC((D3-25)^1.42*0.0491,0)</f>
        <v>405</v>
      </c>
      <c r="D3" s="36">
        <v>598</v>
      </c>
      <c r="E3" s="34">
        <f>TRUNC((F3-25)^1.42*0.0491,0)</f>
        <v>345</v>
      </c>
      <c r="F3" s="37">
        <v>537</v>
      </c>
      <c r="G3" s="34">
        <f>TRUNC((H3-25)^1.42*0.0491,0)</f>
        <v>288</v>
      </c>
      <c r="H3" s="35">
        <v>476</v>
      </c>
      <c r="I3" s="34">
        <f>TRUNC((J3-25)^1.42*0.0491,0)</f>
        <v>233</v>
      </c>
      <c r="J3" s="36">
        <v>414</v>
      </c>
      <c r="K3" s="34">
        <f>TRUNC((L3-25)^1.42*0.0491,0)</f>
        <v>170</v>
      </c>
      <c r="L3" s="37">
        <v>337</v>
      </c>
      <c r="M3" s="34">
        <f>TRUNC((N3-25)^1.42*0.0491,0)</f>
        <v>112</v>
      </c>
      <c r="N3" s="35">
        <v>258</v>
      </c>
    </row>
    <row r="4" spans="1:14" ht="13.5" customHeight="1">
      <c r="A4" s="34">
        <f aca="true" t="shared" si="0" ref="A4:C53">TRUNC((B4-25)^1.42*0.0491,0)</f>
        <v>498</v>
      </c>
      <c r="B4" s="35">
        <v>688.2</v>
      </c>
      <c r="C4" s="34">
        <f t="shared" si="0"/>
        <v>403</v>
      </c>
      <c r="D4" s="36">
        <v>596.8</v>
      </c>
      <c r="E4" s="34">
        <f>TRUNC((F4-25)^1.42*0.0491,0)</f>
        <v>344</v>
      </c>
      <c r="F4" s="37">
        <v>535.8</v>
      </c>
      <c r="G4" s="34">
        <f>TRUNC((H4-25)^1.42*0.0491,0)</f>
        <v>287</v>
      </c>
      <c r="H4" s="35">
        <v>474.8</v>
      </c>
      <c r="I4" s="34">
        <f>TRUNC((J4-25)^1.42*0.0491,0)</f>
        <v>232</v>
      </c>
      <c r="J4" s="36">
        <v>412.5</v>
      </c>
      <c r="K4" s="34">
        <f>TRUNC((L4-25)^1.42*0.0491,0)</f>
        <v>169</v>
      </c>
      <c r="L4" s="37">
        <v>335.5</v>
      </c>
      <c r="M4" s="34">
        <f>TRUNC((N4-25)^1.42*0.0491,0)</f>
        <v>110</v>
      </c>
      <c r="N4" s="35">
        <v>255</v>
      </c>
    </row>
    <row r="5" spans="1:14" ht="13.5" customHeight="1">
      <c r="A5" s="34">
        <f t="shared" si="0"/>
        <v>496</v>
      </c>
      <c r="B5" s="35">
        <v>686.4</v>
      </c>
      <c r="C5" s="34">
        <f t="shared" si="0"/>
        <v>402</v>
      </c>
      <c r="D5" s="36">
        <v>595.6</v>
      </c>
      <c r="E5" s="34">
        <f>TRUNC((F5-25)^1.42*0.0491,0)</f>
        <v>343</v>
      </c>
      <c r="F5" s="37">
        <v>534.6</v>
      </c>
      <c r="G5" s="34">
        <f>TRUNC((H5-25)^1.42*0.0491,0)</f>
        <v>286</v>
      </c>
      <c r="H5" s="35">
        <v>473.6</v>
      </c>
      <c r="I5" s="34">
        <f>TRUNC((J5-25)^1.42*0.0491,0)</f>
        <v>231</v>
      </c>
      <c r="J5" s="36">
        <v>411</v>
      </c>
      <c r="K5" s="34">
        <f>TRUNC((L5-25)^1.42*0.0491,0)</f>
        <v>168</v>
      </c>
      <c r="L5" s="37">
        <v>334</v>
      </c>
      <c r="M5" s="34">
        <f>TRUNC((N5-25)^1.42*0.0491,0)</f>
        <v>108</v>
      </c>
      <c r="N5" s="35">
        <v>252</v>
      </c>
    </row>
    <row r="6" spans="1:14" ht="13.5" customHeight="1">
      <c r="A6" s="34">
        <f t="shared" si="0"/>
        <v>494</v>
      </c>
      <c r="B6" s="35">
        <v>684.6</v>
      </c>
      <c r="C6" s="34">
        <f t="shared" si="0"/>
        <v>401</v>
      </c>
      <c r="D6" s="36">
        <v>594.4</v>
      </c>
      <c r="E6" s="34">
        <f>TRUNC((F6-25)^1.42*0.0491,0)</f>
        <v>341</v>
      </c>
      <c r="F6" s="37">
        <v>533.4</v>
      </c>
      <c r="G6" s="34">
        <f>TRUNC((H6-25)^1.42*0.0491,0)</f>
        <v>285</v>
      </c>
      <c r="H6" s="35">
        <v>472.4</v>
      </c>
      <c r="I6" s="34">
        <f>TRUNC((J6-25)^1.42*0.0491,0)</f>
        <v>229</v>
      </c>
      <c r="J6" s="36">
        <v>409.5</v>
      </c>
      <c r="K6" s="34">
        <f>TRUNC((L6-25)^1.42*0.0491,0)</f>
        <v>167</v>
      </c>
      <c r="L6" s="37">
        <v>332.5</v>
      </c>
      <c r="M6" s="34">
        <f>TRUNC((N6-25)^1.42*0.0491,0)</f>
        <v>106</v>
      </c>
      <c r="N6" s="35">
        <v>249</v>
      </c>
    </row>
    <row r="7" spans="1:14" ht="13.5" customHeight="1">
      <c r="A7" s="34">
        <f t="shared" si="0"/>
        <v>492</v>
      </c>
      <c r="B7" s="35">
        <v>682.8</v>
      </c>
      <c r="C7" s="34">
        <f t="shared" si="0"/>
        <v>400</v>
      </c>
      <c r="D7" s="36">
        <v>593.2</v>
      </c>
      <c r="E7" s="34">
        <f>TRUNC((F7-25)^1.42*0.0491,0)</f>
        <v>340</v>
      </c>
      <c r="F7" s="37">
        <v>532.2</v>
      </c>
      <c r="G7" s="34">
        <f>TRUNC((H7-25)^1.42*0.0491,0)</f>
        <v>284</v>
      </c>
      <c r="H7" s="35">
        <v>471.2</v>
      </c>
      <c r="I7" s="34">
        <f>TRUNC((J7-25)^1.42*0.0491,0)</f>
        <v>228</v>
      </c>
      <c r="J7" s="36">
        <v>408</v>
      </c>
      <c r="K7" s="34">
        <f>TRUNC((L7-25)^1.42*0.0491,0)</f>
        <v>166</v>
      </c>
      <c r="L7" s="37">
        <v>331</v>
      </c>
      <c r="M7" s="34">
        <f>TRUNC((N7-25)^1.42*0.0491,0)</f>
        <v>104</v>
      </c>
      <c r="N7" s="35">
        <v>246</v>
      </c>
    </row>
    <row r="8" spans="1:14" ht="13.5" customHeight="1">
      <c r="A8" s="34">
        <f t="shared" si="0"/>
        <v>491</v>
      </c>
      <c r="B8" s="35">
        <v>681</v>
      </c>
      <c r="C8" s="34">
        <f t="shared" si="0"/>
        <v>399</v>
      </c>
      <c r="D8" s="36">
        <v>592</v>
      </c>
      <c r="E8" s="34">
        <f>TRUNC((F8-25)^1.42*0.0491,0)</f>
        <v>339</v>
      </c>
      <c r="F8" s="37">
        <v>531</v>
      </c>
      <c r="G8" s="34">
        <f>TRUNC((H8-25)^1.42*0.0491,0)</f>
        <v>282</v>
      </c>
      <c r="H8" s="35">
        <v>470</v>
      </c>
      <c r="I8" s="34">
        <f>TRUNC((J8-25)^1.42*0.0491,0)</f>
        <v>227</v>
      </c>
      <c r="J8" s="36">
        <v>406.5</v>
      </c>
      <c r="K8" s="34">
        <f>TRUNC((L8-25)^1.42*0.0491,0)</f>
        <v>165</v>
      </c>
      <c r="L8" s="37">
        <v>329.5</v>
      </c>
      <c r="M8" s="34">
        <f>TRUNC((N8-25)^1.42*0.0491,0)</f>
        <v>102</v>
      </c>
      <c r="N8" s="35">
        <v>243</v>
      </c>
    </row>
    <row r="9" spans="1:14" ht="13.5" customHeight="1">
      <c r="A9" s="34">
        <f t="shared" si="0"/>
        <v>489</v>
      </c>
      <c r="B9" s="35">
        <v>679.2</v>
      </c>
      <c r="C9" s="34">
        <f t="shared" si="0"/>
        <v>397</v>
      </c>
      <c r="D9" s="36">
        <v>590.8</v>
      </c>
      <c r="E9" s="34">
        <f>TRUNC((F9-25)^1.42*0.0491,0)</f>
        <v>338</v>
      </c>
      <c r="F9" s="37">
        <v>529.8</v>
      </c>
      <c r="G9" s="34">
        <f>TRUNC((H9-25)^1.42*0.0491,0)</f>
        <v>281</v>
      </c>
      <c r="H9" s="35">
        <v>468.8</v>
      </c>
      <c r="I9" s="34">
        <f>TRUNC((J9-25)^1.42*0.0491,0)</f>
        <v>226</v>
      </c>
      <c r="J9" s="36">
        <v>405</v>
      </c>
      <c r="K9" s="34">
        <f>TRUNC((L9-25)^1.42*0.0491,0)</f>
        <v>163</v>
      </c>
      <c r="L9" s="37">
        <v>328</v>
      </c>
      <c r="M9" s="34">
        <f>TRUNC((N9-25)^1.42*0.0491,0)</f>
        <v>100</v>
      </c>
      <c r="N9" s="35">
        <v>240</v>
      </c>
    </row>
    <row r="10" spans="1:14" ht="13.5" customHeight="1">
      <c r="A10" s="34">
        <f t="shared" si="0"/>
        <v>487</v>
      </c>
      <c r="B10" s="35">
        <v>677.4</v>
      </c>
      <c r="C10" s="34">
        <f t="shared" si="0"/>
        <v>396</v>
      </c>
      <c r="D10" s="36">
        <v>589.6</v>
      </c>
      <c r="E10" s="34">
        <f>TRUNC((F10-25)^1.42*0.0491,0)</f>
        <v>337</v>
      </c>
      <c r="F10" s="37">
        <v>528.6</v>
      </c>
      <c r="G10" s="34">
        <f>TRUNC((H10-25)^1.42*0.0491,0)</f>
        <v>280</v>
      </c>
      <c r="H10" s="35">
        <v>467.6</v>
      </c>
      <c r="I10" s="34">
        <f>TRUNC((J10-25)^1.42*0.0491,0)</f>
        <v>224</v>
      </c>
      <c r="J10" s="36">
        <v>403.5</v>
      </c>
      <c r="K10" s="34">
        <f>TRUNC((L10-25)^1.42*0.0491,0)</f>
        <v>162</v>
      </c>
      <c r="L10" s="37">
        <v>326.5</v>
      </c>
      <c r="M10" s="34">
        <f>TRUNC((N10-25)^1.42*0.0491,0)</f>
        <v>98</v>
      </c>
      <c r="N10" s="35">
        <v>237</v>
      </c>
    </row>
    <row r="11" spans="1:14" ht="13.5" customHeight="1">
      <c r="A11" s="34">
        <f t="shared" si="0"/>
        <v>485</v>
      </c>
      <c r="B11" s="35">
        <v>675.6</v>
      </c>
      <c r="C11" s="34">
        <f t="shared" si="0"/>
        <v>395</v>
      </c>
      <c r="D11" s="36">
        <v>588.4</v>
      </c>
      <c r="E11" s="34">
        <f>TRUNC((F11-25)^1.42*0.0491,0)</f>
        <v>336</v>
      </c>
      <c r="F11" s="37">
        <v>527.4</v>
      </c>
      <c r="G11" s="34">
        <f>TRUNC((H11-25)^1.42*0.0491,0)</f>
        <v>279</v>
      </c>
      <c r="H11" s="35">
        <v>466.4</v>
      </c>
      <c r="I11" s="34">
        <f>TRUNC((J11-25)^1.42*0.0491,0)</f>
        <v>223</v>
      </c>
      <c r="J11" s="36">
        <v>402</v>
      </c>
      <c r="K11" s="34">
        <f>TRUNC((L11-25)^1.42*0.0491,0)</f>
        <v>161</v>
      </c>
      <c r="L11" s="37">
        <v>325</v>
      </c>
      <c r="M11" s="34">
        <f>TRUNC((N11-25)^1.42*0.0491,0)</f>
        <v>96</v>
      </c>
      <c r="N11" s="35">
        <v>234</v>
      </c>
    </row>
    <row r="12" spans="1:14" ht="13.5" customHeight="1">
      <c r="A12" s="34">
        <f t="shared" si="0"/>
        <v>483</v>
      </c>
      <c r="B12" s="35">
        <v>673.8</v>
      </c>
      <c r="C12" s="34">
        <f t="shared" si="0"/>
        <v>394</v>
      </c>
      <c r="D12" s="36">
        <v>587.2</v>
      </c>
      <c r="E12" s="34">
        <f>TRUNC((F12-25)^1.42*0.0491,0)</f>
        <v>335</v>
      </c>
      <c r="F12" s="37">
        <v>526.2</v>
      </c>
      <c r="G12" s="34">
        <f>TRUNC((H12-25)^1.42*0.0491,0)</f>
        <v>278</v>
      </c>
      <c r="H12" s="35">
        <v>465.2</v>
      </c>
      <c r="I12" s="34">
        <f>TRUNC((J12-25)^1.42*0.0491,0)</f>
        <v>222</v>
      </c>
      <c r="J12" s="36">
        <v>400.5</v>
      </c>
      <c r="K12" s="34">
        <f>TRUNC((L12-25)^1.42*0.0491,0)</f>
        <v>160</v>
      </c>
      <c r="L12" s="37">
        <v>323.5</v>
      </c>
      <c r="M12" s="34">
        <f>TRUNC((N12-25)^1.42*0.0491,0)</f>
        <v>94</v>
      </c>
      <c r="N12" s="35">
        <v>231</v>
      </c>
    </row>
    <row r="13" spans="1:14" ht="13.5" customHeight="1">
      <c r="A13" s="34">
        <f t="shared" si="0"/>
        <v>481</v>
      </c>
      <c r="B13" s="35">
        <v>672</v>
      </c>
      <c r="C13" s="34">
        <f t="shared" si="0"/>
        <v>393</v>
      </c>
      <c r="D13" s="36">
        <v>586</v>
      </c>
      <c r="E13" s="34">
        <f>TRUNC((F13-25)^1.42*0.0491,0)</f>
        <v>333</v>
      </c>
      <c r="F13" s="37">
        <v>525</v>
      </c>
      <c r="G13" s="34">
        <f>TRUNC((H13-25)^1.42*0.0491,0)</f>
        <v>277</v>
      </c>
      <c r="H13" s="35">
        <v>464</v>
      </c>
      <c r="I13" s="34">
        <f>TRUNC((J13-25)^1.42*0.0491,0)</f>
        <v>221</v>
      </c>
      <c r="J13" s="36">
        <v>399</v>
      </c>
      <c r="K13" s="34">
        <f>TRUNC((L13-25)^1.42*0.0491,0)</f>
        <v>159</v>
      </c>
      <c r="L13" s="37">
        <v>322</v>
      </c>
      <c r="M13" s="34">
        <f>TRUNC((N13-25)^1.42*0.0491,0)</f>
        <v>92</v>
      </c>
      <c r="N13" s="35">
        <v>228</v>
      </c>
    </row>
    <row r="14" spans="1:14" ht="13.5" customHeight="1">
      <c r="A14" s="34">
        <f t="shared" si="0"/>
        <v>479</v>
      </c>
      <c r="B14" s="35">
        <v>670.2</v>
      </c>
      <c r="C14" s="34">
        <f t="shared" si="0"/>
        <v>392</v>
      </c>
      <c r="D14" s="36">
        <v>584.8</v>
      </c>
      <c r="E14" s="34">
        <f>TRUNC((F14-25)^1.42*0.0491,0)</f>
        <v>332</v>
      </c>
      <c r="F14" s="37">
        <v>523.8</v>
      </c>
      <c r="G14" s="34">
        <f>TRUNC((H14-25)^1.42*0.0491,0)</f>
        <v>276</v>
      </c>
      <c r="H14" s="35">
        <v>462.8</v>
      </c>
      <c r="I14" s="34">
        <f>TRUNC((J14-25)^1.42*0.0491,0)</f>
        <v>219</v>
      </c>
      <c r="J14" s="36">
        <v>397.5</v>
      </c>
      <c r="K14" s="34">
        <f>TRUNC((L14-25)^1.42*0.0491,0)</f>
        <v>158</v>
      </c>
      <c r="L14" s="37">
        <v>320.5</v>
      </c>
      <c r="M14" s="34">
        <f>TRUNC((N14-25)^1.42*0.0491,0)</f>
        <v>90</v>
      </c>
      <c r="N14" s="35">
        <v>225</v>
      </c>
    </row>
    <row r="15" spans="1:14" ht="13.5" customHeight="1">
      <c r="A15" s="34">
        <f t="shared" si="0"/>
        <v>477</v>
      </c>
      <c r="B15" s="35">
        <v>668.4</v>
      </c>
      <c r="C15" s="34">
        <f t="shared" si="0"/>
        <v>390</v>
      </c>
      <c r="D15" s="36">
        <v>583.6</v>
      </c>
      <c r="E15" s="34">
        <f>TRUNC((F15-25)^1.42*0.0491,0)</f>
        <v>331</v>
      </c>
      <c r="F15" s="37">
        <v>522.6</v>
      </c>
      <c r="G15" s="34">
        <f>TRUNC((H15-25)^1.42*0.0491,0)</f>
        <v>275</v>
      </c>
      <c r="H15" s="35">
        <v>461.6</v>
      </c>
      <c r="I15" s="34">
        <f>TRUNC((J15-25)^1.42*0.0491,0)</f>
        <v>218</v>
      </c>
      <c r="J15" s="36">
        <v>396</v>
      </c>
      <c r="K15" s="34">
        <f>TRUNC((L15-25)^1.42*0.0491,0)</f>
        <v>157</v>
      </c>
      <c r="L15" s="37">
        <v>319</v>
      </c>
      <c r="M15" s="34">
        <f>TRUNC((N15-25)^1.42*0.0491,0)</f>
        <v>88</v>
      </c>
      <c r="N15" s="35">
        <v>222</v>
      </c>
    </row>
    <row r="16" spans="1:14" ht="13.5" customHeight="1">
      <c r="A16" s="34">
        <f t="shared" si="0"/>
        <v>475</v>
      </c>
      <c r="B16" s="35">
        <v>666.6</v>
      </c>
      <c r="C16" s="34">
        <f t="shared" si="0"/>
        <v>389</v>
      </c>
      <c r="D16" s="36">
        <v>582.4</v>
      </c>
      <c r="E16" s="34">
        <f>TRUNC((F16-25)^1.42*0.0491,0)</f>
        <v>330</v>
      </c>
      <c r="F16" s="37">
        <v>521.4</v>
      </c>
      <c r="G16" s="34">
        <f>TRUNC((H16-25)^1.42*0.0491,0)</f>
        <v>274</v>
      </c>
      <c r="H16" s="35">
        <v>460.4</v>
      </c>
      <c r="I16" s="34">
        <f>TRUNC((J16-25)^1.42*0.0491,0)</f>
        <v>217</v>
      </c>
      <c r="J16" s="36">
        <v>394.5</v>
      </c>
      <c r="K16" s="34">
        <f>TRUNC((L16-25)^1.42*0.0491,0)</f>
        <v>155</v>
      </c>
      <c r="L16" s="37">
        <v>317.5</v>
      </c>
      <c r="M16" s="34">
        <f>TRUNC((N16-25)^1.42*0.0491,0)</f>
        <v>87</v>
      </c>
      <c r="N16" s="35">
        <v>219</v>
      </c>
    </row>
    <row r="17" spans="1:14" ht="13.5" customHeight="1">
      <c r="A17" s="34">
        <f t="shared" si="0"/>
        <v>473</v>
      </c>
      <c r="B17" s="35">
        <v>664.8</v>
      </c>
      <c r="C17" s="34">
        <f t="shared" si="0"/>
        <v>388</v>
      </c>
      <c r="D17" s="36">
        <v>581.2</v>
      </c>
      <c r="E17" s="34">
        <f>TRUNC((F17-25)^1.42*0.0491,0)</f>
        <v>329</v>
      </c>
      <c r="F17" s="37">
        <v>520.2</v>
      </c>
      <c r="G17" s="34">
        <f>TRUNC((H17-25)^1.42*0.0491,0)</f>
        <v>273</v>
      </c>
      <c r="H17" s="35">
        <v>459.2</v>
      </c>
      <c r="I17" s="34">
        <f>TRUNC((J17-25)^1.42*0.0491,0)</f>
        <v>216</v>
      </c>
      <c r="J17" s="36">
        <v>393</v>
      </c>
      <c r="K17" s="34">
        <f>TRUNC((L17-25)^1.42*0.0491,0)</f>
        <v>154</v>
      </c>
      <c r="L17" s="37">
        <v>316</v>
      </c>
      <c r="M17" s="34">
        <f>TRUNC((N17-25)^1.42*0.0491,0)</f>
        <v>85</v>
      </c>
      <c r="N17" s="35">
        <v>216</v>
      </c>
    </row>
    <row r="18" spans="1:14" ht="13.5" customHeight="1">
      <c r="A18" s="34">
        <f t="shared" si="0"/>
        <v>471</v>
      </c>
      <c r="B18" s="35">
        <v>663</v>
      </c>
      <c r="C18" s="34">
        <f t="shared" si="0"/>
        <v>387</v>
      </c>
      <c r="D18" s="36">
        <v>580</v>
      </c>
      <c r="E18" s="34">
        <f>TRUNC((F18-25)^1.42*0.0491,0)</f>
        <v>328</v>
      </c>
      <c r="F18" s="37">
        <v>519</v>
      </c>
      <c r="G18" s="34">
        <f>TRUNC((H18-25)^1.42*0.0491,0)</f>
        <v>272</v>
      </c>
      <c r="H18" s="35">
        <v>458</v>
      </c>
      <c r="I18" s="34">
        <f>TRUNC((J18-25)^1.42*0.0491,0)</f>
        <v>214</v>
      </c>
      <c r="J18" s="36">
        <v>391.5</v>
      </c>
      <c r="K18" s="34">
        <f>TRUNC((L18-25)^1.42*0.0491,0)</f>
        <v>153</v>
      </c>
      <c r="L18" s="37">
        <v>314.5</v>
      </c>
      <c r="M18" s="34">
        <f>TRUNC((N18-25)^1.42*0.0491,0)</f>
        <v>83</v>
      </c>
      <c r="N18" s="35">
        <v>213</v>
      </c>
    </row>
    <row r="19" spans="1:14" ht="13.5" customHeight="1">
      <c r="A19" s="34">
        <f t="shared" si="0"/>
        <v>470</v>
      </c>
      <c r="B19" s="35">
        <v>661.2</v>
      </c>
      <c r="C19" s="34">
        <f t="shared" si="0"/>
        <v>386</v>
      </c>
      <c r="D19" s="36">
        <v>578.8</v>
      </c>
      <c r="E19" s="34">
        <f>TRUNC((F19-25)^1.42*0.0491,0)</f>
        <v>327</v>
      </c>
      <c r="F19" s="37">
        <v>517.8</v>
      </c>
      <c r="G19" s="34">
        <f>TRUNC((H19-25)^1.42*0.0491,0)</f>
        <v>271</v>
      </c>
      <c r="H19" s="35">
        <v>456.8</v>
      </c>
      <c r="I19" s="34">
        <f>TRUNC((J19-25)^1.42*0.0491,0)</f>
        <v>213</v>
      </c>
      <c r="J19" s="36">
        <v>390</v>
      </c>
      <c r="K19" s="34">
        <f>TRUNC((L19-25)^1.42*0.0491,0)</f>
        <v>152</v>
      </c>
      <c r="L19" s="37">
        <v>313</v>
      </c>
      <c r="M19" s="34">
        <f>TRUNC((N19-25)^1.42*0.0491,0)</f>
        <v>81</v>
      </c>
      <c r="N19" s="35">
        <v>210</v>
      </c>
    </row>
    <row r="20" spans="1:14" ht="13.5" customHeight="1">
      <c r="A20" s="34">
        <f t="shared" si="0"/>
        <v>468</v>
      </c>
      <c r="B20" s="35">
        <v>659.4</v>
      </c>
      <c r="C20" s="34">
        <f t="shared" si="0"/>
        <v>384</v>
      </c>
      <c r="D20" s="36">
        <v>577.6</v>
      </c>
      <c r="E20" s="34">
        <f>TRUNC((F20-25)^1.42*0.0491,0)</f>
        <v>325</v>
      </c>
      <c r="F20" s="37">
        <v>516.6</v>
      </c>
      <c r="G20" s="34">
        <f>TRUNC((H20-25)^1.42*0.0491,0)</f>
        <v>270</v>
      </c>
      <c r="H20" s="35">
        <v>455.6</v>
      </c>
      <c r="I20" s="34">
        <f>TRUNC((J20-25)^1.42*0.0491,0)</f>
        <v>212</v>
      </c>
      <c r="J20" s="36">
        <v>388.5</v>
      </c>
      <c r="K20" s="34">
        <f>TRUNC((L20-25)^1.42*0.0491,0)</f>
        <v>151</v>
      </c>
      <c r="L20" s="37">
        <v>311.5</v>
      </c>
      <c r="M20" s="34">
        <f>TRUNC((N20-25)^1.42*0.0491,0)</f>
        <v>79</v>
      </c>
      <c r="N20" s="35">
        <v>207</v>
      </c>
    </row>
    <row r="21" spans="1:14" ht="13.5" customHeight="1">
      <c r="A21" s="34">
        <f t="shared" si="0"/>
        <v>466</v>
      </c>
      <c r="B21" s="35">
        <v>657.6</v>
      </c>
      <c r="C21" s="34">
        <f t="shared" si="0"/>
        <v>383</v>
      </c>
      <c r="D21" s="36">
        <v>576.4</v>
      </c>
      <c r="E21" s="34">
        <f>TRUNC((F21-25)^1.42*0.0491,0)</f>
        <v>324</v>
      </c>
      <c r="F21" s="37">
        <v>515.4</v>
      </c>
      <c r="G21" s="34">
        <f>TRUNC((H21-25)^1.42*0.0491,0)</f>
        <v>268</v>
      </c>
      <c r="H21" s="35">
        <v>454.4</v>
      </c>
      <c r="I21" s="34">
        <f>TRUNC((J21-25)^1.42*0.0491,0)</f>
        <v>211</v>
      </c>
      <c r="J21" s="36">
        <v>387</v>
      </c>
      <c r="K21" s="34">
        <f>TRUNC((L21-25)^1.42*0.0491,0)</f>
        <v>150</v>
      </c>
      <c r="L21" s="37">
        <v>310</v>
      </c>
      <c r="M21" s="34">
        <f>TRUNC((N21-25)^1.42*0.0491,0)</f>
        <v>77</v>
      </c>
      <c r="N21" s="35">
        <v>204</v>
      </c>
    </row>
    <row r="22" spans="1:14" ht="13.5" customHeight="1">
      <c r="A22" s="34">
        <f t="shared" si="0"/>
        <v>464</v>
      </c>
      <c r="B22" s="35">
        <v>655.8</v>
      </c>
      <c r="C22" s="34">
        <f t="shared" si="0"/>
        <v>382</v>
      </c>
      <c r="D22" s="36">
        <v>575.2</v>
      </c>
      <c r="E22" s="34">
        <f>TRUNC((F22-25)^1.42*0.0491,0)</f>
        <v>323</v>
      </c>
      <c r="F22" s="37">
        <v>514.2</v>
      </c>
      <c r="G22" s="34">
        <f>TRUNC((H22-25)^1.42*0.0491,0)</f>
        <v>267</v>
      </c>
      <c r="H22" s="35">
        <v>453.2</v>
      </c>
      <c r="I22" s="34">
        <f>TRUNC((J22-25)^1.42*0.0491,0)</f>
        <v>209</v>
      </c>
      <c r="J22" s="36">
        <v>385.5</v>
      </c>
      <c r="K22" s="34">
        <f>TRUNC((L22-25)^1.42*0.0491,0)</f>
        <v>149</v>
      </c>
      <c r="L22" s="37">
        <v>308.5</v>
      </c>
      <c r="M22" s="34">
        <f>TRUNC((N22-25)^1.42*0.0491,0)</f>
        <v>75</v>
      </c>
      <c r="N22" s="35">
        <v>201</v>
      </c>
    </row>
    <row r="23" spans="1:14" ht="13.5" customHeight="1">
      <c r="A23" s="34">
        <f t="shared" si="0"/>
        <v>462</v>
      </c>
      <c r="B23" s="35">
        <v>654</v>
      </c>
      <c r="C23" s="34">
        <f t="shared" si="0"/>
        <v>381</v>
      </c>
      <c r="D23" s="36">
        <v>574</v>
      </c>
      <c r="E23" s="34">
        <f>TRUNC((F23-25)^1.42*0.0491,0)</f>
        <v>322</v>
      </c>
      <c r="F23" s="37">
        <v>513</v>
      </c>
      <c r="G23" s="34">
        <f>TRUNC((H23-25)^1.42*0.0491,0)</f>
        <v>266</v>
      </c>
      <c r="H23" s="35">
        <v>452</v>
      </c>
      <c r="I23" s="34">
        <f>TRUNC((J23-25)^1.42*0.0491,0)</f>
        <v>208</v>
      </c>
      <c r="J23" s="36">
        <v>384</v>
      </c>
      <c r="K23" s="34">
        <f>TRUNC((L23-25)^1.42*0.0491,0)</f>
        <v>148</v>
      </c>
      <c r="L23" s="37">
        <v>307</v>
      </c>
      <c r="M23" s="34">
        <f>TRUNC((N23-25)^1.42*0.0491,0)</f>
        <v>73</v>
      </c>
      <c r="N23" s="35">
        <v>198</v>
      </c>
    </row>
    <row r="24" spans="1:14" ht="13.5" customHeight="1">
      <c r="A24" s="34">
        <f t="shared" si="0"/>
        <v>460</v>
      </c>
      <c r="B24" s="35">
        <v>652.2</v>
      </c>
      <c r="C24" s="34">
        <f t="shared" si="0"/>
        <v>380</v>
      </c>
      <c r="D24" s="36">
        <v>572.8</v>
      </c>
      <c r="E24" s="34">
        <f>TRUNC((F24-25)^1.42*0.0491,0)</f>
        <v>321</v>
      </c>
      <c r="F24" s="37">
        <v>511.8</v>
      </c>
      <c r="G24" s="34">
        <f>TRUNC((H24-25)^1.42*0.0491,0)</f>
        <v>265</v>
      </c>
      <c r="H24" s="35">
        <v>450.8</v>
      </c>
      <c r="I24" s="34">
        <f>TRUNC((J24-25)^1.42*0.0491,0)</f>
        <v>207</v>
      </c>
      <c r="J24" s="36">
        <v>382.5</v>
      </c>
      <c r="K24" s="34">
        <f>TRUNC((L24-25)^1.42*0.0491,0)</f>
        <v>146</v>
      </c>
      <c r="L24" s="37">
        <v>305.5</v>
      </c>
      <c r="M24" s="34">
        <f>TRUNC((N24-25)^1.42*0.0491,0)</f>
        <v>72</v>
      </c>
      <c r="N24" s="35">
        <v>195</v>
      </c>
    </row>
    <row r="25" spans="1:14" ht="13.5" customHeight="1">
      <c r="A25" s="34">
        <f t="shared" si="0"/>
        <v>458</v>
      </c>
      <c r="B25" s="35">
        <v>650.4</v>
      </c>
      <c r="C25" s="34">
        <f t="shared" si="0"/>
        <v>378</v>
      </c>
      <c r="D25" s="36">
        <v>571.6</v>
      </c>
      <c r="E25" s="34">
        <f>TRUNC((F25-25)^1.42*0.0491,0)</f>
        <v>320</v>
      </c>
      <c r="F25" s="37">
        <v>510.6</v>
      </c>
      <c r="G25" s="34">
        <f>TRUNC((H25-25)^1.42*0.0491,0)</f>
        <v>264</v>
      </c>
      <c r="H25" s="35">
        <v>449.6</v>
      </c>
      <c r="I25" s="34">
        <f>TRUNC((J25-25)^1.42*0.0491,0)</f>
        <v>206</v>
      </c>
      <c r="J25" s="36">
        <v>381</v>
      </c>
      <c r="K25" s="34">
        <f>TRUNC((L25-25)^1.42*0.0491,0)</f>
        <v>145</v>
      </c>
      <c r="L25" s="37">
        <v>304</v>
      </c>
      <c r="M25" s="34">
        <f>TRUNC((N25-25)^1.42*0.0491,0)</f>
        <v>70</v>
      </c>
      <c r="N25" s="35">
        <v>192</v>
      </c>
    </row>
    <row r="26" spans="1:14" ht="13.5" customHeight="1">
      <c r="A26" s="34">
        <f t="shared" si="0"/>
        <v>456</v>
      </c>
      <c r="B26" s="35">
        <v>648.6</v>
      </c>
      <c r="C26" s="34">
        <f t="shared" si="0"/>
        <v>377</v>
      </c>
      <c r="D26" s="36">
        <v>570.4</v>
      </c>
      <c r="E26" s="34">
        <f>TRUNC((F26-25)^1.42*0.0491,0)</f>
        <v>319</v>
      </c>
      <c r="F26" s="37">
        <v>509.4</v>
      </c>
      <c r="G26" s="34">
        <f>TRUNC((H26-25)^1.42*0.0491,0)</f>
        <v>263</v>
      </c>
      <c r="H26" s="35">
        <v>448.4</v>
      </c>
      <c r="I26" s="34">
        <f>TRUNC((J26-25)^1.42*0.0491,0)</f>
        <v>204</v>
      </c>
      <c r="J26" s="36">
        <v>379.5</v>
      </c>
      <c r="K26" s="34">
        <f>TRUNC((L26-25)^1.42*0.0491,0)</f>
        <v>144</v>
      </c>
      <c r="L26" s="37">
        <v>302.5</v>
      </c>
      <c r="M26" s="34">
        <f>TRUNC((N26-25)^1.42*0.0491,0)</f>
        <v>68</v>
      </c>
      <c r="N26" s="35">
        <v>189</v>
      </c>
    </row>
    <row r="27" spans="1:14" ht="13.5" customHeight="1">
      <c r="A27" s="34">
        <f t="shared" si="0"/>
        <v>455</v>
      </c>
      <c r="B27" s="35">
        <v>646.8</v>
      </c>
      <c r="C27" s="34">
        <f t="shared" si="0"/>
        <v>376</v>
      </c>
      <c r="D27" s="36">
        <v>569.2</v>
      </c>
      <c r="E27" s="34">
        <f>TRUNC((F27-25)^1.42*0.0491,0)</f>
        <v>318</v>
      </c>
      <c r="F27" s="37">
        <v>508.2</v>
      </c>
      <c r="G27" s="34">
        <f>TRUNC((H27-25)^1.42*0.0491,0)</f>
        <v>262</v>
      </c>
      <c r="H27" s="35">
        <v>447.2</v>
      </c>
      <c r="I27" s="34">
        <f>TRUNC((J27-25)^1.42*0.0491,0)</f>
        <v>203</v>
      </c>
      <c r="J27" s="36">
        <v>378</v>
      </c>
      <c r="K27" s="34">
        <f>TRUNC((L27-25)^1.42*0.0491,0)</f>
        <v>143</v>
      </c>
      <c r="L27" s="37">
        <v>301</v>
      </c>
      <c r="M27" s="34">
        <f>TRUNC((N27-25)^1.42*0.0491,0)</f>
        <v>66</v>
      </c>
      <c r="N27" s="35">
        <v>186</v>
      </c>
    </row>
    <row r="28" spans="1:14" ht="13.5" customHeight="1">
      <c r="A28" s="34">
        <f t="shared" si="0"/>
        <v>453</v>
      </c>
      <c r="B28" s="35">
        <v>645</v>
      </c>
      <c r="C28" s="34">
        <f t="shared" si="0"/>
        <v>375</v>
      </c>
      <c r="D28" s="36">
        <v>568</v>
      </c>
      <c r="E28" s="34">
        <f>TRUNC((F28-25)^1.42*0.0491,0)</f>
        <v>316</v>
      </c>
      <c r="F28" s="37">
        <v>507</v>
      </c>
      <c r="G28" s="34">
        <f>TRUNC((H28-25)^1.42*0.0491,0)</f>
        <v>261</v>
      </c>
      <c r="H28" s="35">
        <v>446</v>
      </c>
      <c r="I28" s="34">
        <f>TRUNC((J28-25)^1.42*0.0491,0)</f>
        <v>202</v>
      </c>
      <c r="J28" s="36">
        <v>376.5</v>
      </c>
      <c r="K28" s="34">
        <f>TRUNC((L28-25)^1.42*0.0491,0)</f>
        <v>142</v>
      </c>
      <c r="L28" s="37">
        <v>299.5</v>
      </c>
      <c r="M28" s="34">
        <f>TRUNC((N28-25)^1.42*0.0491,0)</f>
        <v>65</v>
      </c>
      <c r="N28" s="35">
        <v>183</v>
      </c>
    </row>
    <row r="29" spans="1:14" ht="13.5" customHeight="1">
      <c r="A29" s="34">
        <f t="shared" si="0"/>
        <v>451</v>
      </c>
      <c r="B29" s="35">
        <v>643.2</v>
      </c>
      <c r="C29" s="34">
        <f t="shared" si="0"/>
        <v>374</v>
      </c>
      <c r="D29" s="36">
        <v>566.8</v>
      </c>
      <c r="E29" s="34">
        <f>TRUNC((F29-25)^1.42*0.0491,0)</f>
        <v>315</v>
      </c>
      <c r="F29" s="37">
        <v>505.8</v>
      </c>
      <c r="G29" s="34">
        <f>TRUNC((H29-25)^1.42*0.0491,0)</f>
        <v>260</v>
      </c>
      <c r="H29" s="35">
        <v>444.8</v>
      </c>
      <c r="I29" s="34">
        <f>TRUNC((J29-25)^1.42*0.0491,0)</f>
        <v>201</v>
      </c>
      <c r="J29" s="36">
        <v>375</v>
      </c>
      <c r="K29" s="34">
        <f>TRUNC((L29-25)^1.42*0.0491,0)</f>
        <v>141</v>
      </c>
      <c r="L29" s="37">
        <v>298</v>
      </c>
      <c r="M29" s="34">
        <f>TRUNC((N29-25)^1.42*0.0491,0)</f>
        <v>63</v>
      </c>
      <c r="N29" s="35">
        <v>180</v>
      </c>
    </row>
    <row r="30" spans="1:14" ht="13.5" customHeight="1">
      <c r="A30" s="34">
        <f t="shared" si="0"/>
        <v>449</v>
      </c>
      <c r="B30" s="35">
        <v>641.4</v>
      </c>
      <c r="C30" s="34">
        <f t="shared" si="0"/>
        <v>373</v>
      </c>
      <c r="D30" s="36">
        <v>565.6</v>
      </c>
      <c r="E30" s="34">
        <f>TRUNC((F30-25)^1.42*0.0491,0)</f>
        <v>314</v>
      </c>
      <c r="F30" s="37">
        <v>504.6</v>
      </c>
      <c r="G30" s="34">
        <f>TRUNC((H30-25)^1.42*0.0491,0)</f>
        <v>259</v>
      </c>
      <c r="H30" s="35">
        <v>443.6</v>
      </c>
      <c r="I30" s="34">
        <f>TRUNC((J30-25)^1.42*0.0491,0)</f>
        <v>199</v>
      </c>
      <c r="J30" s="36">
        <v>373.5</v>
      </c>
      <c r="K30" s="34">
        <f>TRUNC((L30-25)^1.42*0.0491,0)</f>
        <v>140</v>
      </c>
      <c r="L30" s="37">
        <v>296.5</v>
      </c>
      <c r="M30" s="34">
        <f>TRUNC((N30-25)^1.42*0.0491,0)</f>
        <v>61</v>
      </c>
      <c r="N30" s="35">
        <v>177</v>
      </c>
    </row>
    <row r="31" spans="1:14" ht="13.5" customHeight="1">
      <c r="A31" s="34">
        <f t="shared" si="0"/>
        <v>447</v>
      </c>
      <c r="B31" s="35">
        <v>639.6</v>
      </c>
      <c r="C31" s="34">
        <f t="shared" si="0"/>
        <v>371</v>
      </c>
      <c r="D31" s="36">
        <v>564.4</v>
      </c>
      <c r="E31" s="34">
        <f>TRUNC((F31-25)^1.42*0.0491,0)</f>
        <v>313</v>
      </c>
      <c r="F31" s="37">
        <v>503.4</v>
      </c>
      <c r="G31" s="34">
        <f>TRUNC((H31-25)^1.42*0.0491,0)</f>
        <v>258</v>
      </c>
      <c r="H31" s="35">
        <v>442.4</v>
      </c>
      <c r="I31" s="34">
        <f>TRUNC((J31-25)^1.42*0.0491,0)</f>
        <v>198</v>
      </c>
      <c r="J31" s="36">
        <v>372</v>
      </c>
      <c r="K31" s="34">
        <f>TRUNC((L31-25)^1.42*0.0491,0)</f>
        <v>139</v>
      </c>
      <c r="L31" s="37">
        <v>295</v>
      </c>
      <c r="M31" s="34">
        <f>TRUNC((N31-25)^1.42*0.0491,0)</f>
        <v>59</v>
      </c>
      <c r="N31" s="35">
        <v>174</v>
      </c>
    </row>
    <row r="32" spans="1:14" ht="13.5" customHeight="1">
      <c r="A32" s="34">
        <f t="shared" si="0"/>
        <v>445</v>
      </c>
      <c r="B32" s="35">
        <v>637.8</v>
      </c>
      <c r="C32" s="34">
        <f t="shared" si="0"/>
        <v>370</v>
      </c>
      <c r="D32" s="36">
        <v>563.2</v>
      </c>
      <c r="E32" s="34">
        <f>TRUNC((F32-25)^1.42*0.0491,0)</f>
        <v>312</v>
      </c>
      <c r="F32" s="37">
        <v>502.2</v>
      </c>
      <c r="G32" s="34">
        <f>TRUNC((H32-25)^1.42*0.0491,0)</f>
        <v>257</v>
      </c>
      <c r="H32" s="35">
        <v>441.2</v>
      </c>
      <c r="I32" s="34">
        <f>TRUNC((J32-25)^1.42*0.0491,0)</f>
        <v>197</v>
      </c>
      <c r="J32" s="36">
        <v>370.5</v>
      </c>
      <c r="K32" s="34">
        <f>TRUNC((L32-25)^1.42*0.0491,0)</f>
        <v>138</v>
      </c>
      <c r="L32" s="37">
        <v>293.5</v>
      </c>
      <c r="M32" s="34">
        <f>TRUNC((N32-25)^1.42*0.0491,0)</f>
        <v>58</v>
      </c>
      <c r="N32" s="35">
        <v>171</v>
      </c>
    </row>
    <row r="33" spans="1:14" ht="13.5" customHeight="1">
      <c r="A33" s="34">
        <f t="shared" si="0"/>
        <v>443</v>
      </c>
      <c r="B33" s="35">
        <v>636</v>
      </c>
      <c r="C33" s="34">
        <f t="shared" si="0"/>
        <v>369</v>
      </c>
      <c r="D33" s="36">
        <v>562</v>
      </c>
      <c r="E33" s="34">
        <f>TRUNC((F33-25)^1.42*0.0491,0)</f>
        <v>311</v>
      </c>
      <c r="F33" s="37">
        <v>501</v>
      </c>
      <c r="G33" s="34">
        <f>TRUNC((H33-25)^1.42*0.0491,0)</f>
        <v>256</v>
      </c>
      <c r="H33" s="35">
        <v>440</v>
      </c>
      <c r="I33" s="34">
        <f>TRUNC((J33-25)^1.42*0.0491,0)</f>
        <v>196</v>
      </c>
      <c r="J33" s="36">
        <v>369</v>
      </c>
      <c r="K33" s="34">
        <f>TRUNC((L33-25)^1.42*0.0491,0)</f>
        <v>137</v>
      </c>
      <c r="L33" s="37">
        <v>292</v>
      </c>
      <c r="M33" s="34">
        <f>TRUNC((N33-25)^1.42*0.0491,0)</f>
        <v>56</v>
      </c>
      <c r="N33" s="35">
        <v>168</v>
      </c>
    </row>
    <row r="34" spans="1:14" ht="13.5" customHeight="1">
      <c r="A34" s="34">
        <f t="shared" si="0"/>
        <v>442</v>
      </c>
      <c r="B34" s="35">
        <v>634.2</v>
      </c>
      <c r="C34" s="34">
        <f t="shared" si="0"/>
        <v>368</v>
      </c>
      <c r="D34" s="36">
        <v>560.8</v>
      </c>
      <c r="E34" s="34">
        <f>TRUNC((F34-25)^1.42*0.0491,0)</f>
        <v>310</v>
      </c>
      <c r="F34" s="37">
        <v>499.8</v>
      </c>
      <c r="G34" s="34">
        <f>TRUNC((H34-25)^1.42*0.0491,0)</f>
        <v>255</v>
      </c>
      <c r="H34" s="35">
        <v>438.8</v>
      </c>
      <c r="I34" s="34">
        <f>TRUNC((J34-25)^1.42*0.0491,0)</f>
        <v>195</v>
      </c>
      <c r="J34" s="36">
        <v>367.5</v>
      </c>
      <c r="K34" s="34">
        <f>TRUNC((L34-25)^1.42*0.0491,0)</f>
        <v>135</v>
      </c>
      <c r="L34" s="37">
        <v>290.5</v>
      </c>
      <c r="M34" s="34">
        <f>TRUNC((N34-25)^1.42*0.0491,0)</f>
        <v>54</v>
      </c>
      <c r="N34" s="35">
        <v>165</v>
      </c>
    </row>
    <row r="35" spans="1:14" ht="13.5" customHeight="1">
      <c r="A35" s="34">
        <f t="shared" si="0"/>
        <v>440</v>
      </c>
      <c r="B35" s="35">
        <v>632.4</v>
      </c>
      <c r="C35" s="34">
        <f t="shared" si="0"/>
        <v>367</v>
      </c>
      <c r="D35" s="36">
        <v>559.6</v>
      </c>
      <c r="E35" s="34">
        <f>TRUNC((F35-25)^1.42*0.0491,0)</f>
        <v>309</v>
      </c>
      <c r="F35" s="37">
        <v>498.6</v>
      </c>
      <c r="G35" s="34">
        <f>TRUNC((H35-25)^1.42*0.0491,0)</f>
        <v>254</v>
      </c>
      <c r="H35" s="35">
        <v>437.6</v>
      </c>
      <c r="I35" s="34">
        <f>TRUNC((J35-25)^1.42*0.0491,0)</f>
        <v>193</v>
      </c>
      <c r="J35" s="36">
        <v>366</v>
      </c>
      <c r="K35" s="34">
        <f>TRUNC((L35-25)^1.42*0.0491,0)</f>
        <v>134</v>
      </c>
      <c r="L35" s="37">
        <v>289</v>
      </c>
      <c r="M35" s="34">
        <f>TRUNC((N35-25)^1.42*0.0491,0)</f>
        <v>53</v>
      </c>
      <c r="N35" s="35">
        <v>162</v>
      </c>
    </row>
    <row r="36" spans="1:14" ht="13.5" customHeight="1">
      <c r="A36" s="34">
        <f t="shared" si="0"/>
        <v>438</v>
      </c>
      <c r="B36" s="35">
        <v>630.6</v>
      </c>
      <c r="C36" s="34">
        <f t="shared" si="0"/>
        <v>366</v>
      </c>
      <c r="D36" s="36">
        <v>558.4</v>
      </c>
      <c r="E36" s="34">
        <f>TRUNC((F36-25)^1.42*0.0491,0)</f>
        <v>308</v>
      </c>
      <c r="F36" s="37">
        <v>497.4</v>
      </c>
      <c r="G36" s="34">
        <f>TRUNC((H36-25)^1.42*0.0491,0)</f>
        <v>253</v>
      </c>
      <c r="H36" s="35">
        <v>436.4</v>
      </c>
      <c r="I36" s="34">
        <f>TRUNC((J36-25)^1.42*0.0491,0)</f>
        <v>192</v>
      </c>
      <c r="J36" s="36">
        <v>364.5</v>
      </c>
      <c r="K36" s="34">
        <f>TRUNC((L36-25)^1.42*0.0491,0)</f>
        <v>133</v>
      </c>
      <c r="L36" s="37">
        <v>287.5</v>
      </c>
      <c r="M36" s="34">
        <f>TRUNC((N36-25)^1.42*0.0491,0)</f>
        <v>51</v>
      </c>
      <c r="N36" s="35">
        <v>159</v>
      </c>
    </row>
    <row r="37" spans="1:14" ht="13.5" customHeight="1">
      <c r="A37" s="34">
        <f t="shared" si="0"/>
        <v>436</v>
      </c>
      <c r="B37" s="35">
        <v>628.8</v>
      </c>
      <c r="C37" s="34">
        <f t="shared" si="0"/>
        <v>364</v>
      </c>
      <c r="D37" s="36">
        <v>557.2</v>
      </c>
      <c r="E37" s="34">
        <f>TRUNC((F37-25)^1.42*0.0491,0)</f>
        <v>306</v>
      </c>
      <c r="F37" s="37">
        <v>496.2</v>
      </c>
      <c r="G37" s="34">
        <f>TRUNC((H37-25)^1.42*0.0491,0)</f>
        <v>252</v>
      </c>
      <c r="H37" s="35">
        <v>435.2</v>
      </c>
      <c r="I37" s="34">
        <f>TRUNC((J37-25)^1.42*0.0491,0)</f>
        <v>191</v>
      </c>
      <c r="J37" s="36">
        <v>363</v>
      </c>
      <c r="K37" s="34">
        <f>TRUNC((L37-25)^1.42*0.0491,0)</f>
        <v>132</v>
      </c>
      <c r="L37" s="37">
        <v>286</v>
      </c>
      <c r="M37" s="34">
        <f>TRUNC((N37-25)^1.42*0.0491,0)</f>
        <v>49</v>
      </c>
      <c r="N37" s="35">
        <v>156</v>
      </c>
    </row>
    <row r="38" spans="1:14" ht="13.5" customHeight="1">
      <c r="A38" s="34">
        <f t="shared" si="0"/>
        <v>434</v>
      </c>
      <c r="B38" s="35">
        <v>627</v>
      </c>
      <c r="C38" s="34">
        <f t="shared" si="0"/>
        <v>363</v>
      </c>
      <c r="D38" s="36">
        <v>556</v>
      </c>
      <c r="E38" s="34">
        <f>TRUNC((F38-25)^1.42*0.0491,0)</f>
        <v>305</v>
      </c>
      <c r="F38" s="37">
        <v>495</v>
      </c>
      <c r="G38" s="34">
        <f>TRUNC((H38-25)^1.42*0.0491,0)</f>
        <v>251</v>
      </c>
      <c r="H38" s="35">
        <v>434</v>
      </c>
      <c r="I38" s="34">
        <f>TRUNC((J38-25)^1.42*0.0491,0)</f>
        <v>190</v>
      </c>
      <c r="J38" s="36">
        <v>361.5</v>
      </c>
      <c r="K38" s="34">
        <f>TRUNC((L38-25)^1.42*0.0491,0)</f>
        <v>131</v>
      </c>
      <c r="L38" s="37">
        <v>284.5</v>
      </c>
      <c r="M38" s="34">
        <f>TRUNC((N38-25)^1.42*0.0491,0)</f>
        <v>48</v>
      </c>
      <c r="N38" s="35">
        <v>153</v>
      </c>
    </row>
    <row r="39" spans="1:14" ht="13.5" customHeight="1">
      <c r="A39" s="34">
        <f t="shared" si="0"/>
        <v>432</v>
      </c>
      <c r="B39" s="35">
        <v>625.2</v>
      </c>
      <c r="C39" s="34">
        <f t="shared" si="0"/>
        <v>362</v>
      </c>
      <c r="D39" s="36">
        <v>554.8</v>
      </c>
      <c r="E39" s="34">
        <f>TRUNC((F39-25)^1.42*0.0491,0)</f>
        <v>304</v>
      </c>
      <c r="F39" s="37">
        <v>493.8</v>
      </c>
      <c r="G39" s="34">
        <f>TRUNC((H39-25)^1.42*0.0491,0)</f>
        <v>249</v>
      </c>
      <c r="H39" s="35">
        <v>432.8</v>
      </c>
      <c r="I39" s="34">
        <f>TRUNC((J39-25)^1.42*0.0491,0)</f>
        <v>189</v>
      </c>
      <c r="J39" s="36">
        <v>360</v>
      </c>
      <c r="K39" s="34">
        <f>TRUNC((L39-25)^1.42*0.0491,0)</f>
        <v>130</v>
      </c>
      <c r="L39" s="37">
        <v>283</v>
      </c>
      <c r="M39" s="34">
        <f>TRUNC((N39-25)^1.42*0.0491,0)</f>
        <v>46</v>
      </c>
      <c r="N39" s="35">
        <v>150</v>
      </c>
    </row>
    <row r="40" spans="1:14" ht="13.5" customHeight="1">
      <c r="A40" s="34">
        <f t="shared" si="0"/>
        <v>430</v>
      </c>
      <c r="B40" s="35">
        <v>623.4</v>
      </c>
      <c r="C40" s="34">
        <f t="shared" si="0"/>
        <v>361</v>
      </c>
      <c r="D40" s="36">
        <v>553.6</v>
      </c>
      <c r="E40" s="34">
        <f>TRUNC((F40-25)^1.42*0.0491,0)</f>
        <v>303</v>
      </c>
      <c r="F40" s="37">
        <v>492.6</v>
      </c>
      <c r="G40" s="34">
        <f>TRUNC((H40-25)^1.42*0.0491,0)</f>
        <v>248</v>
      </c>
      <c r="H40" s="35">
        <v>431.6</v>
      </c>
      <c r="I40" s="34">
        <f>TRUNC((J40-25)^1.42*0.0491,0)</f>
        <v>187</v>
      </c>
      <c r="J40" s="36">
        <v>358.5</v>
      </c>
      <c r="K40" s="34">
        <f>TRUNC((L40-25)^1.42*0.0491,0)</f>
        <v>129</v>
      </c>
      <c r="L40" s="37">
        <v>281.5</v>
      </c>
      <c r="M40" s="34">
        <f>TRUNC((N40-25)^1.42*0.0491,0)</f>
        <v>45</v>
      </c>
      <c r="N40" s="35">
        <v>147</v>
      </c>
    </row>
    <row r="41" spans="1:14" ht="13.5" customHeight="1">
      <c r="A41" s="34">
        <f t="shared" si="0"/>
        <v>429</v>
      </c>
      <c r="B41" s="35">
        <v>621.6</v>
      </c>
      <c r="C41" s="34">
        <f t="shared" si="0"/>
        <v>360</v>
      </c>
      <c r="D41" s="36">
        <v>552.4</v>
      </c>
      <c r="E41" s="34">
        <f>TRUNC((F41-25)^1.42*0.0491,0)</f>
        <v>302</v>
      </c>
      <c r="F41" s="37">
        <v>491.4</v>
      </c>
      <c r="G41" s="34">
        <f>TRUNC((H41-25)^1.42*0.0491,0)</f>
        <v>247</v>
      </c>
      <c r="H41" s="35">
        <v>430.4</v>
      </c>
      <c r="I41" s="34">
        <f>TRUNC((J41-25)^1.42*0.0491,0)</f>
        <v>186</v>
      </c>
      <c r="J41" s="36">
        <v>357</v>
      </c>
      <c r="K41" s="34">
        <f>TRUNC((L41-25)^1.42*0.0491,0)</f>
        <v>128</v>
      </c>
      <c r="L41" s="37">
        <v>280</v>
      </c>
      <c r="M41" s="34">
        <f>TRUNC((N41-25)^1.42*0.0491,0)</f>
        <v>43</v>
      </c>
      <c r="N41" s="35">
        <v>144</v>
      </c>
    </row>
    <row r="42" spans="1:14" ht="13.5" customHeight="1">
      <c r="A42" s="34">
        <f t="shared" si="0"/>
        <v>427</v>
      </c>
      <c r="B42" s="35">
        <v>619.8</v>
      </c>
      <c r="C42" s="34">
        <f t="shared" si="0"/>
        <v>359</v>
      </c>
      <c r="D42" s="36">
        <v>551.2</v>
      </c>
      <c r="E42" s="34">
        <f>TRUNC((F42-25)^1.42*0.0491,0)</f>
        <v>301</v>
      </c>
      <c r="F42" s="37">
        <v>490.2</v>
      </c>
      <c r="G42" s="34">
        <f>TRUNC((H42-25)^1.42*0.0491,0)</f>
        <v>246</v>
      </c>
      <c r="H42" s="35">
        <v>429.2</v>
      </c>
      <c r="I42" s="34">
        <f>TRUNC((J42-25)^1.42*0.0491,0)</f>
        <v>185</v>
      </c>
      <c r="J42" s="36">
        <v>355.5</v>
      </c>
      <c r="K42" s="34">
        <f>TRUNC((L42-25)^1.42*0.0491,0)</f>
        <v>127</v>
      </c>
      <c r="L42" s="37">
        <v>278.5</v>
      </c>
      <c r="M42" s="34">
        <f>TRUNC((N42-25)^1.42*0.0491,0)</f>
        <v>41</v>
      </c>
      <c r="N42" s="35">
        <v>141</v>
      </c>
    </row>
    <row r="43" spans="1:14" ht="13.5" customHeight="1">
      <c r="A43" s="34">
        <f t="shared" si="0"/>
        <v>425</v>
      </c>
      <c r="B43" s="35">
        <v>618</v>
      </c>
      <c r="C43" s="34">
        <f t="shared" si="0"/>
        <v>357</v>
      </c>
      <c r="D43" s="36">
        <v>550</v>
      </c>
      <c r="E43" s="34">
        <f>TRUNC((F43-25)^1.42*0.0491,0)</f>
        <v>300</v>
      </c>
      <c r="F43" s="37">
        <v>489</v>
      </c>
      <c r="G43" s="34">
        <f>TRUNC((H43-25)^1.42*0.0491,0)</f>
        <v>245</v>
      </c>
      <c r="H43" s="35">
        <v>428</v>
      </c>
      <c r="I43" s="34">
        <f>TRUNC((J43-25)^1.42*0.0491,0)</f>
        <v>184</v>
      </c>
      <c r="J43" s="36">
        <v>354</v>
      </c>
      <c r="K43" s="34">
        <f>TRUNC((L43-25)^1.42*0.0491,0)</f>
        <v>126</v>
      </c>
      <c r="L43" s="37">
        <v>277</v>
      </c>
      <c r="M43" s="34">
        <f>TRUNC((N43-25)^1.42*0.0491,0)</f>
        <v>40</v>
      </c>
      <c r="N43" s="35">
        <v>138</v>
      </c>
    </row>
    <row r="44" spans="1:14" ht="13.5" customHeight="1">
      <c r="A44" s="34">
        <f t="shared" si="0"/>
        <v>423</v>
      </c>
      <c r="B44" s="35">
        <v>616.2</v>
      </c>
      <c r="C44" s="34">
        <f t="shared" si="0"/>
        <v>356</v>
      </c>
      <c r="D44" s="36">
        <v>548.8</v>
      </c>
      <c r="E44" s="34">
        <f>TRUNC((F44-25)^1.42*0.0491,0)</f>
        <v>299</v>
      </c>
      <c r="F44" s="37">
        <v>487.8</v>
      </c>
      <c r="G44" s="34">
        <f>TRUNC((H44-25)^1.42*0.0491,0)</f>
        <v>244</v>
      </c>
      <c r="H44" s="35">
        <v>426.8</v>
      </c>
      <c r="I44" s="34">
        <f>TRUNC((J44-25)^1.42*0.0491,0)</f>
        <v>183</v>
      </c>
      <c r="J44" s="36">
        <v>352.5</v>
      </c>
      <c r="K44" s="34">
        <f>TRUNC((L44-25)^1.42*0.0491,0)</f>
        <v>125</v>
      </c>
      <c r="L44" s="37">
        <v>275.5</v>
      </c>
      <c r="M44" s="34">
        <f>TRUNC((N44-25)^1.42*0.0491,0)</f>
        <v>38</v>
      </c>
      <c r="N44" s="35">
        <v>135</v>
      </c>
    </row>
    <row r="45" spans="1:14" ht="13.5" customHeight="1">
      <c r="A45" s="34">
        <f t="shared" si="0"/>
        <v>421</v>
      </c>
      <c r="B45" s="35">
        <v>614.4</v>
      </c>
      <c r="C45" s="34">
        <f t="shared" si="0"/>
        <v>355</v>
      </c>
      <c r="D45" s="36">
        <v>547.6</v>
      </c>
      <c r="E45" s="34">
        <f>TRUNC((F45-25)^1.42*0.0491,0)</f>
        <v>298</v>
      </c>
      <c r="F45" s="37">
        <v>486.6</v>
      </c>
      <c r="G45" s="34">
        <f>TRUNC((H45-25)^1.42*0.0491,0)</f>
        <v>243</v>
      </c>
      <c r="H45" s="35">
        <v>425.6</v>
      </c>
      <c r="I45" s="34">
        <f>TRUNC((J45-25)^1.42*0.0491,0)</f>
        <v>181</v>
      </c>
      <c r="J45" s="36">
        <v>351</v>
      </c>
      <c r="K45" s="34">
        <f>TRUNC((L45-25)^1.42*0.0491,0)</f>
        <v>124</v>
      </c>
      <c r="L45" s="37">
        <v>274</v>
      </c>
      <c r="M45" s="34">
        <f>TRUNC((N45-25)^1.42*0.0491,0)</f>
        <v>37</v>
      </c>
      <c r="N45" s="35">
        <v>132</v>
      </c>
    </row>
    <row r="46" spans="1:14" ht="13.5" customHeight="1">
      <c r="A46" s="34">
        <f t="shared" si="0"/>
        <v>419</v>
      </c>
      <c r="B46" s="35">
        <v>612.6</v>
      </c>
      <c r="C46" s="34">
        <f t="shared" si="0"/>
        <v>354</v>
      </c>
      <c r="D46" s="36">
        <v>546.4</v>
      </c>
      <c r="E46" s="34">
        <f>TRUNC((F46-25)^1.42*0.0491,0)</f>
        <v>296</v>
      </c>
      <c r="F46" s="37">
        <v>485.4</v>
      </c>
      <c r="G46" s="34">
        <f>TRUNC((H46-25)^1.42*0.0491,0)</f>
        <v>242</v>
      </c>
      <c r="H46" s="35">
        <v>424.4</v>
      </c>
      <c r="I46" s="34">
        <f>TRUNC((J46-25)^1.42*0.0491,0)</f>
        <v>180</v>
      </c>
      <c r="J46" s="36">
        <v>349.5</v>
      </c>
      <c r="K46" s="34">
        <f>TRUNC((L46-25)^1.42*0.0491,0)</f>
        <v>123</v>
      </c>
      <c r="L46" s="37">
        <v>272.5</v>
      </c>
      <c r="M46" s="34">
        <f>TRUNC((N46-25)^1.42*0.0491,0)</f>
        <v>35</v>
      </c>
      <c r="N46" s="35">
        <v>129</v>
      </c>
    </row>
    <row r="47" spans="1:14" ht="13.5" customHeight="1">
      <c r="A47" s="34">
        <f t="shared" si="0"/>
        <v>418</v>
      </c>
      <c r="B47" s="35">
        <v>610.8</v>
      </c>
      <c r="C47" s="34">
        <f t="shared" si="0"/>
        <v>353</v>
      </c>
      <c r="D47" s="36">
        <v>545.2</v>
      </c>
      <c r="E47" s="34">
        <f>TRUNC((F47-25)^1.42*0.0491,0)</f>
        <v>295</v>
      </c>
      <c r="F47" s="37">
        <v>484.2</v>
      </c>
      <c r="G47" s="34">
        <f>TRUNC((H47-25)^1.42*0.0491,0)</f>
        <v>241</v>
      </c>
      <c r="H47" s="35">
        <v>423.2</v>
      </c>
      <c r="I47" s="34">
        <f>TRUNC((J47-25)^1.42*0.0491,0)</f>
        <v>179</v>
      </c>
      <c r="J47" s="36">
        <v>348</v>
      </c>
      <c r="K47" s="34">
        <f>TRUNC((L47-25)^1.42*0.0491,0)</f>
        <v>121</v>
      </c>
      <c r="L47" s="37">
        <v>271</v>
      </c>
      <c r="M47" s="34">
        <f>TRUNC((N47-25)^1.42*0.0491,0)</f>
        <v>34</v>
      </c>
      <c r="N47" s="35">
        <v>126</v>
      </c>
    </row>
    <row r="48" spans="1:14" ht="13.5" customHeight="1">
      <c r="A48" s="34">
        <f t="shared" si="0"/>
        <v>416</v>
      </c>
      <c r="B48" s="35">
        <v>609</v>
      </c>
      <c r="C48" s="34">
        <f t="shared" si="0"/>
        <v>352</v>
      </c>
      <c r="D48" s="36">
        <v>544</v>
      </c>
      <c r="E48" s="34">
        <f>TRUNC((F48-25)^1.42*0.0491,0)</f>
        <v>294</v>
      </c>
      <c r="F48" s="37">
        <v>483</v>
      </c>
      <c r="G48" s="34">
        <f>TRUNC((H48-25)^1.42*0.0491,0)</f>
        <v>240</v>
      </c>
      <c r="H48" s="35">
        <v>422</v>
      </c>
      <c r="I48" s="34">
        <f>TRUNC((J48-25)^1.42*0.0491,0)</f>
        <v>178</v>
      </c>
      <c r="J48" s="36">
        <v>346.5</v>
      </c>
      <c r="K48" s="34">
        <f>TRUNC((L48-25)^1.42*0.0491,0)</f>
        <v>120</v>
      </c>
      <c r="L48" s="37">
        <v>269.5</v>
      </c>
      <c r="M48" s="34">
        <f>TRUNC((N48-25)^1.42*0.0491,0)</f>
        <v>33</v>
      </c>
      <c r="N48" s="35">
        <v>123</v>
      </c>
    </row>
    <row r="49" spans="1:14" ht="13.5" customHeight="1">
      <c r="A49" s="34">
        <f t="shared" si="0"/>
        <v>414</v>
      </c>
      <c r="B49" s="35">
        <v>607.2</v>
      </c>
      <c r="C49" s="34">
        <f t="shared" si="0"/>
        <v>350</v>
      </c>
      <c r="D49" s="36">
        <v>542.8</v>
      </c>
      <c r="E49" s="34">
        <f>TRUNC((F49-25)^1.42*0.0491,0)</f>
        <v>293</v>
      </c>
      <c r="F49" s="37">
        <v>481.8</v>
      </c>
      <c r="G49" s="34">
        <f>TRUNC((H49-25)^1.42*0.0491,0)</f>
        <v>239</v>
      </c>
      <c r="H49" s="35">
        <v>420.8</v>
      </c>
      <c r="I49" s="34">
        <f>TRUNC((J49-25)^1.42*0.0491,0)</f>
        <v>177</v>
      </c>
      <c r="J49" s="36">
        <v>345</v>
      </c>
      <c r="K49" s="34">
        <f>TRUNC((L49-25)^1.42*0.0491,0)</f>
        <v>119</v>
      </c>
      <c r="L49" s="37">
        <v>268</v>
      </c>
      <c r="M49" s="34">
        <f>TRUNC((N49-25)^1.42*0.0491,0)</f>
        <v>31</v>
      </c>
      <c r="N49" s="35">
        <v>120</v>
      </c>
    </row>
    <row r="50" spans="1:14" ht="13.5" customHeight="1">
      <c r="A50" s="34">
        <f t="shared" si="0"/>
        <v>412</v>
      </c>
      <c r="B50" s="35">
        <v>605.4</v>
      </c>
      <c r="C50" s="34">
        <f t="shared" si="0"/>
        <v>349</v>
      </c>
      <c r="D50" s="36">
        <v>541.6</v>
      </c>
      <c r="E50" s="34">
        <f>TRUNC((F50-25)^1.42*0.0491,0)</f>
        <v>292</v>
      </c>
      <c r="F50" s="37">
        <v>480.6</v>
      </c>
      <c r="G50" s="34">
        <f>TRUNC((H50-25)^1.42*0.0491,0)</f>
        <v>238</v>
      </c>
      <c r="H50" s="35">
        <v>419.6</v>
      </c>
      <c r="I50" s="34">
        <f>TRUNC((J50-25)^1.42*0.0491,0)</f>
        <v>175</v>
      </c>
      <c r="J50" s="36">
        <v>343.5</v>
      </c>
      <c r="K50" s="34">
        <f>TRUNC((L50-25)^1.42*0.0491,0)</f>
        <v>118</v>
      </c>
      <c r="L50" s="37">
        <v>266.5</v>
      </c>
      <c r="M50" s="34">
        <f>TRUNC((N50-25)^1.42*0.0491,0)</f>
        <v>30</v>
      </c>
      <c r="N50" s="35">
        <v>117</v>
      </c>
    </row>
    <row r="51" spans="1:14" ht="13.5" customHeight="1">
      <c r="A51" s="34">
        <f t="shared" si="0"/>
        <v>410</v>
      </c>
      <c r="B51" s="35">
        <v>603.6</v>
      </c>
      <c r="C51" s="34">
        <f t="shared" si="0"/>
        <v>348</v>
      </c>
      <c r="D51" s="36">
        <v>540.4</v>
      </c>
      <c r="E51" s="34">
        <f>TRUNC((F51-25)^1.42*0.0491,0)</f>
        <v>291</v>
      </c>
      <c r="F51" s="37">
        <v>479.4</v>
      </c>
      <c r="G51" s="34">
        <f>TRUNC((H51-25)^1.42*0.0491,0)</f>
        <v>237</v>
      </c>
      <c r="H51" s="35">
        <v>418.4</v>
      </c>
      <c r="I51" s="34">
        <f>TRUNC((J51-25)^1.42*0.0491,0)</f>
        <v>174</v>
      </c>
      <c r="J51" s="36">
        <v>342</v>
      </c>
      <c r="K51" s="34">
        <f>TRUNC((L51-25)^1.42*0.0491,0)</f>
        <v>117</v>
      </c>
      <c r="L51" s="37">
        <v>265</v>
      </c>
      <c r="M51" s="34">
        <f>TRUNC((N51-25)^1.42*0.0491,0)</f>
        <v>28</v>
      </c>
      <c r="N51" s="35">
        <v>114</v>
      </c>
    </row>
    <row r="52" spans="1:14" ht="13.5" customHeight="1">
      <c r="A52" s="34">
        <f t="shared" si="0"/>
        <v>409</v>
      </c>
      <c r="B52" s="35">
        <v>601.8</v>
      </c>
      <c r="C52" s="34">
        <f t="shared" si="0"/>
        <v>347</v>
      </c>
      <c r="D52" s="36">
        <v>539.2</v>
      </c>
      <c r="E52" s="34">
        <f>TRUNC((F52-25)^1.42*0.0491,0)</f>
        <v>290</v>
      </c>
      <c r="F52" s="37">
        <v>478.2</v>
      </c>
      <c r="G52" s="34">
        <f>TRUNC((H52-25)^1.42*0.0491,0)</f>
        <v>236</v>
      </c>
      <c r="H52" s="35">
        <v>417.2</v>
      </c>
      <c r="I52" s="34">
        <f>TRUNC((J52-25)^1.42*0.0491,0)</f>
        <v>173</v>
      </c>
      <c r="J52" s="36">
        <v>340.5</v>
      </c>
      <c r="K52" s="34">
        <f>TRUNC((L52-25)^1.42*0.0491,0)</f>
        <v>116</v>
      </c>
      <c r="L52" s="37">
        <v>263.5</v>
      </c>
      <c r="M52" s="34">
        <f>TRUNC((N52-25)^1.42*0.0491,0)</f>
        <v>27</v>
      </c>
      <c r="N52" s="35">
        <v>111</v>
      </c>
    </row>
    <row r="53" spans="1:14" ht="13.5" customHeight="1">
      <c r="A53" s="34">
        <f t="shared" si="0"/>
        <v>407</v>
      </c>
      <c r="B53" s="35">
        <v>600</v>
      </c>
      <c r="C53" s="34">
        <f t="shared" si="0"/>
        <v>346</v>
      </c>
      <c r="D53" s="36">
        <v>538</v>
      </c>
      <c r="E53" s="34">
        <f>TRUNC((F53-25)^1.42*0.0491,0)</f>
        <v>289</v>
      </c>
      <c r="F53" s="37">
        <v>477</v>
      </c>
      <c r="G53" s="34">
        <f>TRUNC((H53-25)^1.42*0.0491,0)</f>
        <v>235</v>
      </c>
      <c r="H53" s="35">
        <v>416</v>
      </c>
      <c r="I53" s="34">
        <f>TRUNC((J53-25)^1.42*0.0491,0)</f>
        <v>172</v>
      </c>
      <c r="J53" s="36">
        <v>339</v>
      </c>
      <c r="K53" s="34">
        <f>TRUNC((L53-25)^1.42*0.0491,0)</f>
        <v>115</v>
      </c>
      <c r="L53" s="37">
        <v>262</v>
      </c>
      <c r="M53" s="34">
        <f>TRUNC((N53-25)^1.42*0.0491,0)</f>
        <v>26</v>
      </c>
      <c r="N53" s="35">
        <v>108</v>
      </c>
    </row>
    <row r="55" ht="18" customHeight="1"/>
    <row r="56" spans="1:14" ht="68.25" customHeight="1">
      <c r="A56" s="48" t="s">
        <v>21</v>
      </c>
      <c r="B56" s="42"/>
      <c r="C56" s="26"/>
      <c r="D56" s="27"/>
      <c r="E56" s="28"/>
      <c r="F56" s="27"/>
      <c r="G56" s="27"/>
      <c r="H56" s="27"/>
      <c r="I56" s="27"/>
      <c r="J56" s="27"/>
      <c r="K56" s="27"/>
      <c r="L56" s="27"/>
      <c r="M56" s="27"/>
      <c r="N56" s="27"/>
    </row>
    <row r="57" spans="1:14" ht="33.75" customHeight="1">
      <c r="A57" s="30" t="s">
        <v>9</v>
      </c>
      <c r="B57" s="31" t="s">
        <v>19</v>
      </c>
      <c r="C57" s="32" t="s">
        <v>9</v>
      </c>
      <c r="D57" s="43" t="s">
        <v>19</v>
      </c>
      <c r="E57" s="33" t="s">
        <v>9</v>
      </c>
      <c r="F57" s="43" t="s">
        <v>19</v>
      </c>
      <c r="G57" s="33" t="s">
        <v>9</v>
      </c>
      <c r="H57" s="43" t="s">
        <v>19</v>
      </c>
      <c r="I57" s="33" t="s">
        <v>9</v>
      </c>
      <c r="J57" s="43" t="s">
        <v>19</v>
      </c>
      <c r="K57" s="33" t="s">
        <v>9</v>
      </c>
      <c r="L57" s="43" t="s">
        <v>19</v>
      </c>
      <c r="M57" s="33" t="s">
        <v>9</v>
      </c>
      <c r="N57" s="43" t="s">
        <v>19</v>
      </c>
    </row>
    <row r="58" spans="1:14" s="5" customFormat="1" ht="27.75" customHeight="1">
      <c r="A58" s="34">
        <f>TRUNC((B58-44.7)^1.32*0.751,0)</f>
        <v>500</v>
      </c>
      <c r="B58" s="35">
        <v>182.5</v>
      </c>
      <c r="C58" s="34">
        <f>TRUNC((D58-44.7)^1.32*0.751,0)</f>
        <v>404</v>
      </c>
      <c r="D58" s="38">
        <v>162</v>
      </c>
      <c r="E58" s="34">
        <f>TRUNC((F58-44.7)^1.32*0.751,0)</f>
        <v>311</v>
      </c>
      <c r="F58" s="38">
        <v>141</v>
      </c>
      <c r="G58" s="34">
        <f>TRUNC((H58-44.7)^1.32*0.751,0)</f>
        <v>225</v>
      </c>
      <c r="H58" s="38">
        <v>120</v>
      </c>
      <c r="I58" s="34">
        <f>TRUNC((J58-44.7)^1.32*0.751,0)</f>
        <v>146</v>
      </c>
      <c r="J58" s="38">
        <v>99</v>
      </c>
      <c r="K58" s="34">
        <f>TRUNC((L58-44.7)^1.32*0.751,0)</f>
        <v>76</v>
      </c>
      <c r="L58" s="38">
        <v>78</v>
      </c>
      <c r="M58" s="34">
        <f>TRUNC((N58-44.7)^1.32*0.751,0)</f>
        <v>20</v>
      </c>
      <c r="N58" s="38">
        <v>57</v>
      </c>
    </row>
    <row r="59" spans="1:14" s="5" customFormat="1" ht="27.75" customHeight="1">
      <c r="A59" s="34">
        <f aca="true" t="shared" si="1" ref="A59:C78">TRUNC((B59-44.7)^1.32*0.751,0)</f>
        <v>495</v>
      </c>
      <c r="B59" s="35">
        <v>181.5</v>
      </c>
      <c r="C59" s="34">
        <f t="shared" si="1"/>
        <v>400</v>
      </c>
      <c r="D59" s="38">
        <v>161</v>
      </c>
      <c r="E59" s="34">
        <f>TRUNC((F59-44.7)^1.32*0.751,0)</f>
        <v>307</v>
      </c>
      <c r="F59" s="38">
        <v>140</v>
      </c>
      <c r="G59" s="34">
        <f>TRUNC((H59-44.7)^1.32*0.751,0)</f>
        <v>221</v>
      </c>
      <c r="H59" s="38">
        <v>119</v>
      </c>
      <c r="I59" s="34">
        <f>TRUNC((J59-44.7)^1.32*0.751,0)</f>
        <v>142</v>
      </c>
      <c r="J59" s="38">
        <v>98</v>
      </c>
      <c r="K59" s="34">
        <f>TRUNC((L59-44.7)^1.32*0.751,0)</f>
        <v>73</v>
      </c>
      <c r="L59" s="38">
        <v>77</v>
      </c>
      <c r="M59" s="34">
        <f>TRUNC((N59-44.7)^1.32*0.751,0)</f>
        <v>18</v>
      </c>
      <c r="N59" s="38">
        <v>56</v>
      </c>
    </row>
    <row r="60" spans="1:14" s="5" customFormat="1" ht="27.75" customHeight="1">
      <c r="A60" s="34">
        <f t="shared" si="1"/>
        <v>490</v>
      </c>
      <c r="B60" s="35">
        <v>180.5</v>
      </c>
      <c r="C60" s="34">
        <f t="shared" si="1"/>
        <v>395</v>
      </c>
      <c r="D60" s="38">
        <v>160</v>
      </c>
      <c r="E60" s="34">
        <f>TRUNC((F60-44.7)^1.32*0.751,0)</f>
        <v>303</v>
      </c>
      <c r="F60" s="38">
        <v>139</v>
      </c>
      <c r="G60" s="34">
        <f>TRUNC((H60-44.7)^1.32*0.751,0)</f>
        <v>217</v>
      </c>
      <c r="H60" s="38">
        <v>118</v>
      </c>
      <c r="I60" s="34">
        <f>TRUNC((J60-44.7)^1.32*0.751,0)</f>
        <v>139</v>
      </c>
      <c r="J60" s="38">
        <v>97</v>
      </c>
      <c r="K60" s="34">
        <f>TRUNC((L60-44.7)^1.32*0.751,0)</f>
        <v>70</v>
      </c>
      <c r="L60" s="38">
        <v>76</v>
      </c>
      <c r="M60" s="34">
        <f>TRUNC((N60-44.7)^1.32*0.751,0)</f>
        <v>16</v>
      </c>
      <c r="N60" s="38">
        <v>55</v>
      </c>
    </row>
    <row r="61" spans="1:14" s="5" customFormat="1" ht="27.75" customHeight="1">
      <c r="A61" s="34">
        <f t="shared" si="1"/>
        <v>486</v>
      </c>
      <c r="B61" s="35">
        <v>179.5</v>
      </c>
      <c r="C61" s="34">
        <f t="shared" si="1"/>
        <v>391</v>
      </c>
      <c r="D61" s="38">
        <v>159</v>
      </c>
      <c r="E61" s="34">
        <f>TRUNC((F61-44.7)^1.32*0.751,0)</f>
        <v>299</v>
      </c>
      <c r="F61" s="38">
        <v>138</v>
      </c>
      <c r="G61" s="34">
        <f>TRUNC((H61-44.7)^1.32*0.751,0)</f>
        <v>213</v>
      </c>
      <c r="H61" s="38">
        <v>117</v>
      </c>
      <c r="I61" s="34">
        <f>TRUNC((J61-44.7)^1.32*0.751,0)</f>
        <v>135</v>
      </c>
      <c r="J61" s="38">
        <v>96</v>
      </c>
      <c r="K61" s="34">
        <f>TRUNC((L61-44.7)^1.32*0.751,0)</f>
        <v>67</v>
      </c>
      <c r="L61" s="38">
        <v>75</v>
      </c>
      <c r="M61" s="34">
        <f>TRUNC((N61-44.7)^1.32*0.751,0)</f>
        <v>14</v>
      </c>
      <c r="N61" s="38">
        <v>54</v>
      </c>
    </row>
    <row r="62" spans="1:14" s="5" customFormat="1" ht="27.75" customHeight="1">
      <c r="A62" s="34">
        <f t="shared" si="1"/>
        <v>481</v>
      </c>
      <c r="B62" s="35">
        <v>178.5</v>
      </c>
      <c r="C62" s="34">
        <f t="shared" si="1"/>
        <v>386</v>
      </c>
      <c r="D62" s="38">
        <v>158</v>
      </c>
      <c r="E62" s="34">
        <f>TRUNC((F62-44.7)^1.32*0.751,0)</f>
        <v>294</v>
      </c>
      <c r="F62" s="38">
        <v>137</v>
      </c>
      <c r="G62" s="34">
        <f>TRUNC((H62-44.7)^1.32*0.751,0)</f>
        <v>209</v>
      </c>
      <c r="H62" s="38">
        <v>116</v>
      </c>
      <c r="I62" s="34">
        <f>TRUNC((J62-44.7)^1.32*0.751,0)</f>
        <v>132</v>
      </c>
      <c r="J62" s="38">
        <v>95</v>
      </c>
      <c r="K62" s="34">
        <f>TRUNC((L62-44.7)^1.32*0.751,0)</f>
        <v>64</v>
      </c>
      <c r="L62" s="38">
        <v>74</v>
      </c>
      <c r="M62" s="34">
        <f>TRUNC((N62-44.7)^1.32*0.751,0)</f>
        <v>12</v>
      </c>
      <c r="N62" s="38">
        <v>53</v>
      </c>
    </row>
    <row r="63" spans="1:14" s="5" customFormat="1" ht="27.75" customHeight="1">
      <c r="A63" s="34">
        <f t="shared" si="1"/>
        <v>476</v>
      </c>
      <c r="B63" s="35">
        <v>177.5</v>
      </c>
      <c r="C63" s="34">
        <f t="shared" si="1"/>
        <v>382</v>
      </c>
      <c r="D63" s="38">
        <v>157</v>
      </c>
      <c r="E63" s="34">
        <f>TRUNC((F63-44.7)^1.32*0.751,0)</f>
        <v>290</v>
      </c>
      <c r="F63" s="38">
        <v>136</v>
      </c>
      <c r="G63" s="34">
        <f>TRUNC((H63-44.7)^1.32*0.751,0)</f>
        <v>205</v>
      </c>
      <c r="H63" s="38">
        <v>115</v>
      </c>
      <c r="I63" s="34">
        <f>TRUNC((J63-44.7)^1.32*0.751,0)</f>
        <v>128</v>
      </c>
      <c r="J63" s="38">
        <v>94</v>
      </c>
      <c r="K63" s="34">
        <f>TRUNC((L63-44.7)^1.32*0.751,0)</f>
        <v>61</v>
      </c>
      <c r="L63" s="38">
        <v>73</v>
      </c>
      <c r="M63" s="34">
        <f>TRUNC((N63-44.7)^1.32*0.751,0)</f>
        <v>10</v>
      </c>
      <c r="N63" s="38">
        <v>52</v>
      </c>
    </row>
    <row r="64" spans="1:14" s="5" customFormat="1" ht="27.75" customHeight="1">
      <c r="A64" s="34">
        <f t="shared" si="1"/>
        <v>471</v>
      </c>
      <c r="B64" s="35">
        <v>176.5</v>
      </c>
      <c r="C64" s="34">
        <f t="shared" si="1"/>
        <v>377</v>
      </c>
      <c r="D64" s="38">
        <v>156</v>
      </c>
      <c r="E64" s="34">
        <f>TRUNC((F64-44.7)^1.32*0.751,0)</f>
        <v>286</v>
      </c>
      <c r="F64" s="38">
        <v>135</v>
      </c>
      <c r="G64" s="34">
        <f>TRUNC((H64-44.7)^1.32*0.751,0)</f>
        <v>202</v>
      </c>
      <c r="H64" s="38">
        <v>114</v>
      </c>
      <c r="I64" s="34">
        <f>TRUNC((J64-44.7)^1.32*0.751,0)</f>
        <v>125</v>
      </c>
      <c r="J64" s="38">
        <v>93</v>
      </c>
      <c r="K64" s="34">
        <f>TRUNC((L64-44.7)^1.32*0.751,0)</f>
        <v>59</v>
      </c>
      <c r="L64" s="38">
        <v>72</v>
      </c>
      <c r="M64" s="34">
        <f>TRUNC((N64-44.7)^1.32*0.751,0)</f>
        <v>8</v>
      </c>
      <c r="N64" s="38">
        <v>51</v>
      </c>
    </row>
    <row r="65" spans="1:14" s="5" customFormat="1" ht="27.75" customHeight="1">
      <c r="A65" s="34">
        <f t="shared" si="1"/>
        <v>467</v>
      </c>
      <c r="B65" s="35">
        <v>175.5</v>
      </c>
      <c r="C65" s="34">
        <f t="shared" si="1"/>
        <v>373</v>
      </c>
      <c r="D65" s="38">
        <v>155</v>
      </c>
      <c r="E65" s="34">
        <f>TRUNC((F65-44.7)^1.32*0.751,0)</f>
        <v>282</v>
      </c>
      <c r="F65" s="38">
        <v>134</v>
      </c>
      <c r="G65" s="34">
        <f>TRUNC((H65-44.7)^1.32*0.751,0)</f>
        <v>198</v>
      </c>
      <c r="H65" s="38">
        <v>113</v>
      </c>
      <c r="I65" s="34">
        <f>TRUNC((J65-44.7)^1.32*0.751,0)</f>
        <v>122</v>
      </c>
      <c r="J65" s="38">
        <v>92</v>
      </c>
      <c r="K65" s="34">
        <f>TRUNC((L65-44.7)^1.32*0.751,0)</f>
        <v>56</v>
      </c>
      <c r="L65" s="38">
        <v>71</v>
      </c>
      <c r="M65" s="34">
        <f>TRUNC((N65-44.7)^1.32*0.751,0)</f>
        <v>6</v>
      </c>
      <c r="N65" s="38">
        <v>50</v>
      </c>
    </row>
    <row r="66" spans="1:14" s="5" customFormat="1" ht="27.75" customHeight="1">
      <c r="A66" s="34">
        <f t="shared" si="1"/>
        <v>462</v>
      </c>
      <c r="B66" s="35">
        <v>174.5</v>
      </c>
      <c r="C66" s="34">
        <f t="shared" si="1"/>
        <v>368</v>
      </c>
      <c r="D66" s="38">
        <v>154</v>
      </c>
      <c r="E66" s="34">
        <f>TRUNC((F66-44.7)^1.32*0.751,0)</f>
        <v>278</v>
      </c>
      <c r="F66" s="38">
        <v>133</v>
      </c>
      <c r="G66" s="34">
        <f>TRUNC((H66-44.7)^1.32*0.751,0)</f>
        <v>194</v>
      </c>
      <c r="H66" s="38">
        <v>112</v>
      </c>
      <c r="I66" s="34">
        <f>TRUNC((J66-44.7)^1.32*0.751,0)</f>
        <v>118</v>
      </c>
      <c r="J66" s="38">
        <v>91</v>
      </c>
      <c r="K66" s="34">
        <f>TRUNC((L66-44.7)^1.32*0.751,0)</f>
        <v>53</v>
      </c>
      <c r="L66" s="38">
        <v>70</v>
      </c>
      <c r="M66" s="34">
        <f>TRUNC((N66-44.7)^1.32*0.751,0)</f>
        <v>5</v>
      </c>
      <c r="N66" s="38">
        <v>49</v>
      </c>
    </row>
    <row r="67" spans="1:14" s="5" customFormat="1" ht="27.75" customHeight="1">
      <c r="A67" s="34">
        <f t="shared" si="1"/>
        <v>457</v>
      </c>
      <c r="B67" s="35">
        <v>173.5</v>
      </c>
      <c r="C67" s="34">
        <f t="shared" si="1"/>
        <v>364</v>
      </c>
      <c r="D67" s="38">
        <v>153</v>
      </c>
      <c r="E67" s="34">
        <f>TRUNC((F67-44.7)^1.32*0.751,0)</f>
        <v>274</v>
      </c>
      <c r="F67" s="38">
        <v>132</v>
      </c>
      <c r="G67" s="34">
        <f>TRUNC((H67-44.7)^1.32*0.751,0)</f>
        <v>190</v>
      </c>
      <c r="H67" s="38">
        <v>111</v>
      </c>
      <c r="I67" s="34">
        <f>TRUNC((J67-44.7)^1.32*0.751,0)</f>
        <v>115</v>
      </c>
      <c r="J67" s="38">
        <v>90</v>
      </c>
      <c r="K67" s="34">
        <f>TRUNC((L67-44.7)^1.32*0.751,0)</f>
        <v>50</v>
      </c>
      <c r="L67" s="38">
        <v>69</v>
      </c>
      <c r="M67" s="34">
        <f>TRUNC((N67-44.7)^1.32*0.751,0)</f>
        <v>3</v>
      </c>
      <c r="N67" s="38">
        <v>48</v>
      </c>
    </row>
    <row r="68" spans="1:14" s="5" customFormat="1" ht="27.75" customHeight="1">
      <c r="A68" s="34">
        <f t="shared" si="1"/>
        <v>453</v>
      </c>
      <c r="B68" s="35">
        <v>172.5</v>
      </c>
      <c r="C68" s="34">
        <f t="shared" si="1"/>
        <v>359</v>
      </c>
      <c r="D68" s="38">
        <v>152</v>
      </c>
      <c r="E68" s="34">
        <f>TRUNC((F68-44.7)^1.32*0.751,0)</f>
        <v>269</v>
      </c>
      <c r="F68" s="38">
        <v>131</v>
      </c>
      <c r="G68" s="34">
        <f>TRUNC((H68-44.7)^1.32*0.751,0)</f>
        <v>186</v>
      </c>
      <c r="H68" s="38">
        <v>110</v>
      </c>
      <c r="I68" s="34">
        <f>TRUNC((J68-44.7)^1.32*0.751,0)</f>
        <v>111</v>
      </c>
      <c r="J68" s="38">
        <v>89</v>
      </c>
      <c r="K68" s="34">
        <f>TRUNC((L68-44.7)^1.32*0.751,0)</f>
        <v>47</v>
      </c>
      <c r="L68" s="38">
        <v>68</v>
      </c>
      <c r="M68" s="34">
        <f>TRUNC((N68-44.7)^1.32*0.751,0)</f>
        <v>2</v>
      </c>
      <c r="N68" s="38">
        <v>47</v>
      </c>
    </row>
    <row r="69" spans="1:14" s="5" customFormat="1" ht="27.75" customHeight="1">
      <c r="A69" s="34">
        <f t="shared" si="1"/>
        <v>448</v>
      </c>
      <c r="B69" s="35">
        <v>171.5</v>
      </c>
      <c r="C69" s="34">
        <f t="shared" si="1"/>
        <v>355</v>
      </c>
      <c r="D69" s="38">
        <v>151</v>
      </c>
      <c r="E69" s="34">
        <f>TRUNC((F69-44.7)^1.32*0.751,0)</f>
        <v>265</v>
      </c>
      <c r="F69" s="38">
        <v>130</v>
      </c>
      <c r="G69" s="34">
        <f>TRUNC((H69-44.7)^1.32*0.751,0)</f>
        <v>183</v>
      </c>
      <c r="H69" s="38">
        <v>109</v>
      </c>
      <c r="I69" s="34">
        <f>TRUNC((J69-44.7)^1.32*0.751,0)</f>
        <v>108</v>
      </c>
      <c r="J69" s="38">
        <v>88</v>
      </c>
      <c r="K69" s="34">
        <f>TRUNC((L69-44.7)^1.32*0.751,0)</f>
        <v>45</v>
      </c>
      <c r="L69" s="38">
        <v>67</v>
      </c>
      <c r="M69" s="34">
        <f>TRUNC((N69-44.7)^1.32*0.751,0)</f>
        <v>1</v>
      </c>
      <c r="N69" s="38">
        <v>46</v>
      </c>
    </row>
    <row r="70" spans="1:14" s="5" customFormat="1" ht="27.75" customHeight="1">
      <c r="A70" s="34">
        <f t="shared" si="1"/>
        <v>443</v>
      </c>
      <c r="B70" s="35">
        <v>170.5</v>
      </c>
      <c r="C70" s="34">
        <f t="shared" si="1"/>
        <v>350</v>
      </c>
      <c r="D70" s="38">
        <v>150</v>
      </c>
      <c r="E70" s="34">
        <f>TRUNC((F70-44.7)^1.32*0.751,0)</f>
        <v>261</v>
      </c>
      <c r="F70" s="38">
        <v>129</v>
      </c>
      <c r="G70" s="34">
        <f>TRUNC((H70-44.7)^1.32*0.751,0)</f>
        <v>179</v>
      </c>
      <c r="H70" s="38">
        <v>108</v>
      </c>
      <c r="I70" s="34">
        <f>TRUNC((J70-44.7)^1.32*0.751,0)</f>
        <v>105</v>
      </c>
      <c r="J70" s="38">
        <v>87</v>
      </c>
      <c r="K70" s="34">
        <f>TRUNC((L70-44.7)^1.32*0.751,0)</f>
        <v>42</v>
      </c>
      <c r="L70" s="38">
        <v>66</v>
      </c>
      <c r="M70" s="34"/>
      <c r="N70" s="38"/>
    </row>
    <row r="71" spans="1:14" s="5" customFormat="1" ht="27.75" customHeight="1">
      <c r="A71" s="34">
        <f t="shared" si="1"/>
        <v>439</v>
      </c>
      <c r="B71" s="35">
        <v>169.5</v>
      </c>
      <c r="C71" s="34">
        <f t="shared" si="1"/>
        <v>346</v>
      </c>
      <c r="D71" s="38">
        <v>149</v>
      </c>
      <c r="E71" s="34">
        <f>TRUNC((F71-44.7)^1.32*0.751,0)</f>
        <v>257</v>
      </c>
      <c r="F71" s="38">
        <v>128</v>
      </c>
      <c r="G71" s="34">
        <f>TRUNC((H71-44.7)^1.32*0.751,0)</f>
        <v>175</v>
      </c>
      <c r="H71" s="38">
        <v>107</v>
      </c>
      <c r="I71" s="34">
        <f>TRUNC((J71-44.7)^1.32*0.751,0)</f>
        <v>102</v>
      </c>
      <c r="J71" s="38">
        <v>86</v>
      </c>
      <c r="K71" s="34">
        <f>TRUNC((L71-44.7)^1.32*0.751,0)</f>
        <v>39</v>
      </c>
      <c r="L71" s="38">
        <v>65</v>
      </c>
      <c r="M71" s="34"/>
      <c r="N71" s="38"/>
    </row>
    <row r="72" spans="1:14" s="5" customFormat="1" ht="27.75" customHeight="1">
      <c r="A72" s="34">
        <f t="shared" si="1"/>
        <v>434</v>
      </c>
      <c r="B72" s="35">
        <v>168.5</v>
      </c>
      <c r="C72" s="34">
        <f t="shared" si="1"/>
        <v>342</v>
      </c>
      <c r="D72" s="38">
        <v>148</v>
      </c>
      <c r="E72" s="34">
        <f>TRUNC((F72-44.7)^1.32*0.751,0)</f>
        <v>253</v>
      </c>
      <c r="F72" s="38">
        <v>127</v>
      </c>
      <c r="G72" s="34">
        <f>TRUNC((H72-44.7)^1.32*0.751,0)</f>
        <v>171</v>
      </c>
      <c r="H72" s="38">
        <v>106</v>
      </c>
      <c r="I72" s="34">
        <f>TRUNC((J72-44.7)^1.32*0.751,0)</f>
        <v>98</v>
      </c>
      <c r="J72" s="38">
        <v>85</v>
      </c>
      <c r="K72" s="34">
        <f>TRUNC((L72-44.7)^1.32*0.751,0)</f>
        <v>37</v>
      </c>
      <c r="L72" s="38">
        <v>64</v>
      </c>
      <c r="M72" s="34"/>
      <c r="N72" s="38"/>
    </row>
    <row r="73" spans="1:14" s="5" customFormat="1" ht="27.75" customHeight="1">
      <c r="A73" s="34">
        <f t="shared" si="1"/>
        <v>429</v>
      </c>
      <c r="B73" s="35">
        <v>167.5</v>
      </c>
      <c r="C73" s="34">
        <f t="shared" si="1"/>
        <v>337</v>
      </c>
      <c r="D73" s="38">
        <v>147</v>
      </c>
      <c r="E73" s="34">
        <f>TRUNC((F73-44.7)^1.32*0.751,0)</f>
        <v>249</v>
      </c>
      <c r="F73" s="38">
        <v>126</v>
      </c>
      <c r="G73" s="34">
        <f>TRUNC((H73-44.7)^1.32*0.751,0)</f>
        <v>168</v>
      </c>
      <c r="H73" s="38">
        <v>105</v>
      </c>
      <c r="I73" s="34">
        <f>TRUNC((J73-44.7)^1.32*0.751,0)</f>
        <v>95</v>
      </c>
      <c r="J73" s="38">
        <v>84</v>
      </c>
      <c r="K73" s="34">
        <f>TRUNC((L73-44.7)^1.32*0.751,0)</f>
        <v>34</v>
      </c>
      <c r="L73" s="38">
        <v>63</v>
      </c>
      <c r="M73" s="34"/>
      <c r="N73" s="38"/>
    </row>
    <row r="74" spans="1:14" s="5" customFormat="1" ht="27.75" customHeight="1">
      <c r="A74" s="34">
        <f t="shared" si="1"/>
        <v>425</v>
      </c>
      <c r="B74" s="35">
        <v>166.5</v>
      </c>
      <c r="C74" s="34">
        <f t="shared" si="1"/>
        <v>333</v>
      </c>
      <c r="D74" s="38">
        <v>146</v>
      </c>
      <c r="E74" s="34">
        <f>TRUNC((F74-44.7)^1.32*0.751,0)</f>
        <v>245</v>
      </c>
      <c r="F74" s="38">
        <v>125</v>
      </c>
      <c r="G74" s="34">
        <f>TRUNC((H74-44.7)^1.32*0.751,0)</f>
        <v>164</v>
      </c>
      <c r="H74" s="38">
        <v>104</v>
      </c>
      <c r="I74" s="34">
        <f>TRUNC((J74-44.7)^1.32*0.751,0)</f>
        <v>92</v>
      </c>
      <c r="J74" s="38">
        <v>83</v>
      </c>
      <c r="K74" s="34">
        <f>TRUNC((L74-44.7)^1.32*0.751,0)</f>
        <v>32</v>
      </c>
      <c r="L74" s="38">
        <v>62</v>
      </c>
      <c r="M74" s="34"/>
      <c r="N74" s="38"/>
    </row>
    <row r="75" spans="1:14" s="5" customFormat="1" ht="27.75" customHeight="1">
      <c r="A75" s="34">
        <f t="shared" si="1"/>
        <v>420</v>
      </c>
      <c r="B75" s="35">
        <v>165.5</v>
      </c>
      <c r="C75" s="34">
        <f t="shared" si="1"/>
        <v>329</v>
      </c>
      <c r="D75" s="38">
        <v>145</v>
      </c>
      <c r="E75" s="34">
        <f>TRUNC((F75-44.7)^1.32*0.751,0)</f>
        <v>241</v>
      </c>
      <c r="F75" s="38">
        <v>124</v>
      </c>
      <c r="G75" s="34">
        <f>TRUNC((H75-44.7)^1.32*0.751,0)</f>
        <v>160</v>
      </c>
      <c r="H75" s="38">
        <v>103</v>
      </c>
      <c r="I75" s="34">
        <f>TRUNC((J75-44.7)^1.32*0.751,0)</f>
        <v>89</v>
      </c>
      <c r="J75" s="38">
        <v>82</v>
      </c>
      <c r="K75" s="34">
        <f>TRUNC((L75-44.7)^1.32*0.751,0)</f>
        <v>29</v>
      </c>
      <c r="L75" s="38">
        <v>61</v>
      </c>
      <c r="M75" s="34"/>
      <c r="N75" s="38"/>
    </row>
    <row r="76" spans="1:14" s="5" customFormat="1" ht="27.75" customHeight="1">
      <c r="A76" s="34">
        <f t="shared" si="1"/>
        <v>416</v>
      </c>
      <c r="B76" s="35">
        <v>164.5</v>
      </c>
      <c r="C76" s="34">
        <f t="shared" si="1"/>
        <v>324</v>
      </c>
      <c r="D76" s="38">
        <v>144</v>
      </c>
      <c r="E76" s="34">
        <f>TRUNC((F76-44.7)^1.32*0.751,0)</f>
        <v>237</v>
      </c>
      <c r="F76" s="38">
        <v>123</v>
      </c>
      <c r="G76" s="34">
        <f>TRUNC((H76-44.7)^1.32*0.751,0)</f>
        <v>157</v>
      </c>
      <c r="H76" s="38">
        <v>102</v>
      </c>
      <c r="I76" s="34">
        <f>TRUNC((J76-44.7)^1.32*0.751,0)</f>
        <v>86</v>
      </c>
      <c r="J76" s="38">
        <v>81</v>
      </c>
      <c r="K76" s="34">
        <f>TRUNC((L76-44.7)^1.32*0.751,0)</f>
        <v>27</v>
      </c>
      <c r="L76" s="38">
        <v>60</v>
      </c>
      <c r="M76" s="34"/>
      <c r="N76" s="38"/>
    </row>
    <row r="77" spans="1:14" s="5" customFormat="1" ht="27.75" customHeight="1">
      <c r="A77" s="34">
        <f t="shared" si="1"/>
        <v>411</v>
      </c>
      <c r="B77" s="35">
        <v>163.5</v>
      </c>
      <c r="C77" s="34">
        <f t="shared" si="1"/>
        <v>320</v>
      </c>
      <c r="D77" s="38">
        <v>143</v>
      </c>
      <c r="E77" s="34">
        <f>TRUNC((F77-44.7)^1.32*0.751,0)</f>
        <v>233</v>
      </c>
      <c r="F77" s="38">
        <v>122</v>
      </c>
      <c r="G77" s="34">
        <f>TRUNC((H77-44.7)^1.32*0.751,0)</f>
        <v>153</v>
      </c>
      <c r="H77" s="38">
        <v>101</v>
      </c>
      <c r="I77" s="34">
        <f>TRUNC((J77-44.7)^1.32*0.751,0)</f>
        <v>82</v>
      </c>
      <c r="J77" s="38">
        <v>80</v>
      </c>
      <c r="K77" s="34">
        <f>TRUNC((L77-44.7)^1.32*0.751,0)</f>
        <v>25</v>
      </c>
      <c r="L77" s="38">
        <v>59</v>
      </c>
      <c r="M77" s="34"/>
      <c r="N77" s="38"/>
    </row>
    <row r="78" spans="1:14" s="5" customFormat="1" ht="27.75" customHeight="1">
      <c r="A78" s="34">
        <f t="shared" si="1"/>
        <v>406</v>
      </c>
      <c r="B78" s="35">
        <v>162.5</v>
      </c>
      <c r="C78" s="34">
        <f t="shared" si="1"/>
        <v>316</v>
      </c>
      <c r="D78" s="38">
        <v>142</v>
      </c>
      <c r="E78" s="34">
        <f>TRUNC((F78-44.7)^1.32*0.751,0)</f>
        <v>229</v>
      </c>
      <c r="F78" s="38">
        <v>121</v>
      </c>
      <c r="G78" s="34">
        <f>TRUNC((H78-44.7)^1.32*0.751,0)</f>
        <v>149</v>
      </c>
      <c r="H78" s="38">
        <v>100</v>
      </c>
      <c r="I78" s="34">
        <f>TRUNC((J78-44.7)^1.32*0.751,0)</f>
        <v>79</v>
      </c>
      <c r="J78" s="38">
        <v>79</v>
      </c>
      <c r="K78" s="34">
        <f>TRUNC((L78-44.7)^1.32*0.751,0)</f>
        <v>22</v>
      </c>
      <c r="L78" s="38">
        <v>58</v>
      </c>
      <c r="M78" s="34"/>
      <c r="N78" s="38"/>
    </row>
    <row r="79" spans="1:14" s="5" customFormat="1" ht="30" customHeight="1">
      <c r="A79" s="34"/>
      <c r="B79" s="46"/>
      <c r="C79" s="45"/>
      <c r="D79" s="44"/>
      <c r="E79" s="45"/>
      <c r="F79" s="44"/>
      <c r="G79" s="44"/>
      <c r="H79" s="44"/>
      <c r="I79" s="44"/>
      <c r="J79" s="44"/>
      <c r="K79" s="44"/>
      <c r="L79" s="44"/>
      <c r="M79" s="44"/>
      <c r="N79" s="44"/>
    </row>
    <row r="80" spans="1:14" ht="25.5" customHeight="1">
      <c r="A80" s="61" t="s">
        <v>41</v>
      </c>
      <c r="B80" s="25"/>
      <c r="C80" s="26"/>
      <c r="D80" s="27"/>
      <c r="E80" s="28"/>
      <c r="F80" s="27"/>
      <c r="G80" s="27"/>
      <c r="H80" s="27"/>
      <c r="I80" s="27"/>
      <c r="J80" s="27"/>
      <c r="K80" s="27"/>
      <c r="L80" s="27"/>
      <c r="M80" s="27"/>
      <c r="N80" s="27"/>
    </row>
    <row r="81" spans="1:14" ht="24" customHeight="1">
      <c r="A81" s="30" t="s">
        <v>9</v>
      </c>
      <c r="B81" s="31" t="s">
        <v>18</v>
      </c>
      <c r="C81" s="32" t="s">
        <v>9</v>
      </c>
      <c r="D81" s="31" t="s">
        <v>18</v>
      </c>
      <c r="E81" s="33" t="s">
        <v>9</v>
      </c>
      <c r="F81" s="31" t="s">
        <v>18</v>
      </c>
      <c r="G81" s="33" t="s">
        <v>9</v>
      </c>
      <c r="H81" s="31" t="s">
        <v>18</v>
      </c>
      <c r="I81" s="33" t="s">
        <v>9</v>
      </c>
      <c r="J81" s="31" t="s">
        <v>18</v>
      </c>
      <c r="K81" s="33" t="s">
        <v>9</v>
      </c>
      <c r="L81" s="31" t="s">
        <v>18</v>
      </c>
      <c r="M81" s="33" t="s">
        <v>9</v>
      </c>
      <c r="N81" s="31" t="s">
        <v>18</v>
      </c>
    </row>
    <row r="82" spans="1:14" ht="13.5" customHeight="1">
      <c r="A82" s="34">
        <f>TRUNC((B82-78)^1.42*0.0183,0)</f>
        <v>500</v>
      </c>
      <c r="B82" s="35">
        <v>1410</v>
      </c>
      <c r="C82" s="34">
        <f>TRUNC((D82-78)^1.42*0.0183,0)</f>
        <v>396</v>
      </c>
      <c r="D82" s="36">
        <v>1208</v>
      </c>
      <c r="E82" s="34">
        <f>TRUNC((F82-78)^1.42*0.0183,0)</f>
        <v>310</v>
      </c>
      <c r="F82" s="37">
        <v>1030</v>
      </c>
      <c r="G82" s="34">
        <f>TRUNC((H82-78)^1.42*0.0183,0)</f>
        <v>242</v>
      </c>
      <c r="H82" s="35">
        <v>877</v>
      </c>
      <c r="I82" s="34">
        <f>TRUNC((J82-78)^1.42*0.0183,0)</f>
        <v>179</v>
      </c>
      <c r="J82" s="36">
        <v>724</v>
      </c>
      <c r="K82" s="34">
        <f>TRUNC((L82-78)^1.42*0.0183,0)</f>
        <v>121</v>
      </c>
      <c r="L82" s="37">
        <v>571</v>
      </c>
      <c r="M82" s="34">
        <f>TRUNC((N82-78)^1.42*0.0183,0)</f>
        <v>71</v>
      </c>
      <c r="N82" s="35">
        <v>418</v>
      </c>
    </row>
    <row r="83" spans="1:14" ht="13.5" customHeight="1">
      <c r="A83" s="34">
        <f aca="true" t="shared" si="2" ref="A83:A132">TRUNC((B83-78)^1.42*0.0183,0)</f>
        <v>498</v>
      </c>
      <c r="B83" s="35">
        <v>1406</v>
      </c>
      <c r="C83" s="34">
        <f aca="true" t="shared" si="3" ref="C83:C132">TRUNC((D83-78)^1.42*0.0183,0)</f>
        <v>394</v>
      </c>
      <c r="D83" s="36">
        <v>1204.5</v>
      </c>
      <c r="E83" s="34">
        <f aca="true" t="shared" si="4" ref="E83:E132">TRUNC((F83-78)^1.42*0.0183,0)</f>
        <v>309</v>
      </c>
      <c r="F83" s="37">
        <v>1027</v>
      </c>
      <c r="G83" s="34">
        <f aca="true" t="shared" si="5" ref="G83:G132">TRUNC((H83-78)^1.42*0.0183,0)</f>
        <v>240</v>
      </c>
      <c r="H83" s="35">
        <v>874</v>
      </c>
      <c r="I83" s="34">
        <f aca="true" t="shared" si="6" ref="I83:I132">TRUNC((J83-78)^1.42*0.0183,0)</f>
        <v>177</v>
      </c>
      <c r="J83" s="36">
        <v>721</v>
      </c>
      <c r="K83" s="34">
        <f aca="true" t="shared" si="7" ref="K83:K132">TRUNC((L83-78)^1.42*0.0183,0)</f>
        <v>120</v>
      </c>
      <c r="L83" s="37">
        <v>568</v>
      </c>
      <c r="M83" s="34">
        <f aca="true" t="shared" si="8" ref="M83:M132">TRUNC((N83-78)^1.42*0.0183,0)</f>
        <v>71</v>
      </c>
      <c r="N83" s="35">
        <v>415</v>
      </c>
    </row>
    <row r="84" spans="1:14" ht="13.5" customHeight="1">
      <c r="A84" s="34">
        <f t="shared" si="2"/>
        <v>496</v>
      </c>
      <c r="B84" s="35">
        <v>1402</v>
      </c>
      <c r="C84" s="34">
        <f t="shared" si="3"/>
        <v>392</v>
      </c>
      <c r="D84" s="36">
        <v>1201</v>
      </c>
      <c r="E84" s="34">
        <f t="shared" si="4"/>
        <v>307</v>
      </c>
      <c r="F84" s="37">
        <v>1024</v>
      </c>
      <c r="G84" s="34">
        <f t="shared" si="5"/>
        <v>239</v>
      </c>
      <c r="H84" s="35">
        <v>871</v>
      </c>
      <c r="I84" s="34">
        <f t="shared" si="6"/>
        <v>176</v>
      </c>
      <c r="J84" s="36">
        <v>718</v>
      </c>
      <c r="K84" s="34">
        <f t="shared" si="7"/>
        <v>119</v>
      </c>
      <c r="L84" s="37">
        <v>565</v>
      </c>
      <c r="M84" s="34">
        <f t="shared" si="8"/>
        <v>70</v>
      </c>
      <c r="N84" s="35">
        <v>412</v>
      </c>
    </row>
    <row r="85" spans="1:14" ht="13.5" customHeight="1">
      <c r="A85" s="34">
        <f t="shared" si="2"/>
        <v>493</v>
      </c>
      <c r="B85" s="35">
        <v>1398</v>
      </c>
      <c r="C85" s="34">
        <f t="shared" si="3"/>
        <v>390</v>
      </c>
      <c r="D85" s="36">
        <v>1197.5</v>
      </c>
      <c r="E85" s="34">
        <f t="shared" si="4"/>
        <v>306</v>
      </c>
      <c r="F85" s="37">
        <v>1021</v>
      </c>
      <c r="G85" s="34">
        <f t="shared" si="5"/>
        <v>238</v>
      </c>
      <c r="H85" s="35">
        <v>868</v>
      </c>
      <c r="I85" s="34">
        <f t="shared" si="6"/>
        <v>175</v>
      </c>
      <c r="J85" s="36">
        <v>715</v>
      </c>
      <c r="K85" s="34">
        <f t="shared" si="7"/>
        <v>118</v>
      </c>
      <c r="L85" s="37">
        <v>562</v>
      </c>
      <c r="M85" s="34">
        <f t="shared" si="8"/>
        <v>69</v>
      </c>
      <c r="N85" s="35">
        <v>409</v>
      </c>
    </row>
    <row r="86" spans="1:14" ht="13.5" customHeight="1">
      <c r="A86" s="34">
        <f t="shared" si="2"/>
        <v>491</v>
      </c>
      <c r="B86" s="35">
        <v>1394</v>
      </c>
      <c r="C86" s="34">
        <f t="shared" si="3"/>
        <v>389</v>
      </c>
      <c r="D86" s="36">
        <v>1194</v>
      </c>
      <c r="E86" s="34">
        <f t="shared" si="4"/>
        <v>304</v>
      </c>
      <c r="F86" s="37">
        <v>1018</v>
      </c>
      <c r="G86" s="34">
        <f t="shared" si="5"/>
        <v>236</v>
      </c>
      <c r="H86" s="35">
        <v>865</v>
      </c>
      <c r="I86" s="34">
        <f t="shared" si="6"/>
        <v>174</v>
      </c>
      <c r="J86" s="36">
        <v>712</v>
      </c>
      <c r="K86" s="34">
        <f t="shared" si="7"/>
        <v>117</v>
      </c>
      <c r="L86" s="37">
        <v>559</v>
      </c>
      <c r="M86" s="34">
        <f t="shared" si="8"/>
        <v>68</v>
      </c>
      <c r="N86" s="35">
        <v>406</v>
      </c>
    </row>
    <row r="87" spans="1:14" ht="13.5" customHeight="1">
      <c r="A87" s="34">
        <f t="shared" si="2"/>
        <v>489</v>
      </c>
      <c r="B87" s="35">
        <v>1390</v>
      </c>
      <c r="C87" s="34">
        <f t="shared" si="3"/>
        <v>387</v>
      </c>
      <c r="D87" s="36">
        <v>1190.5</v>
      </c>
      <c r="E87" s="34">
        <f t="shared" si="4"/>
        <v>303</v>
      </c>
      <c r="F87" s="37">
        <v>1015</v>
      </c>
      <c r="G87" s="34">
        <f t="shared" si="5"/>
        <v>235</v>
      </c>
      <c r="H87" s="35">
        <v>862</v>
      </c>
      <c r="I87" s="34">
        <f t="shared" si="6"/>
        <v>173</v>
      </c>
      <c r="J87" s="36">
        <v>709</v>
      </c>
      <c r="K87" s="34">
        <f t="shared" si="7"/>
        <v>116</v>
      </c>
      <c r="L87" s="37">
        <v>556</v>
      </c>
      <c r="M87" s="34">
        <f t="shared" si="8"/>
        <v>67</v>
      </c>
      <c r="N87" s="35">
        <v>403</v>
      </c>
    </row>
    <row r="88" spans="1:14" ht="13.5" customHeight="1">
      <c r="A88" s="34">
        <f t="shared" si="2"/>
        <v>487</v>
      </c>
      <c r="B88" s="35">
        <v>1386</v>
      </c>
      <c r="C88" s="34">
        <f t="shared" si="3"/>
        <v>385</v>
      </c>
      <c r="D88" s="36">
        <v>1187</v>
      </c>
      <c r="E88" s="34">
        <f t="shared" si="4"/>
        <v>302</v>
      </c>
      <c r="F88" s="37">
        <v>1012</v>
      </c>
      <c r="G88" s="34">
        <f t="shared" si="5"/>
        <v>234</v>
      </c>
      <c r="H88" s="35">
        <v>859</v>
      </c>
      <c r="I88" s="34">
        <f t="shared" si="6"/>
        <v>172</v>
      </c>
      <c r="J88" s="36">
        <v>706</v>
      </c>
      <c r="K88" s="34">
        <f t="shared" si="7"/>
        <v>115</v>
      </c>
      <c r="L88" s="37">
        <v>553</v>
      </c>
      <c r="M88" s="34">
        <f t="shared" si="8"/>
        <v>66</v>
      </c>
      <c r="N88" s="35">
        <v>400</v>
      </c>
    </row>
    <row r="89" spans="1:14" ht="13.5" customHeight="1">
      <c r="A89" s="34">
        <f t="shared" si="2"/>
        <v>485</v>
      </c>
      <c r="B89" s="35">
        <v>1382</v>
      </c>
      <c r="C89" s="34">
        <f t="shared" si="3"/>
        <v>383</v>
      </c>
      <c r="D89" s="36">
        <v>1183.5</v>
      </c>
      <c r="E89" s="34">
        <f t="shared" si="4"/>
        <v>300</v>
      </c>
      <c r="F89" s="37">
        <v>1009</v>
      </c>
      <c r="G89" s="34">
        <f t="shared" si="5"/>
        <v>233</v>
      </c>
      <c r="H89" s="35">
        <v>856</v>
      </c>
      <c r="I89" s="34">
        <f t="shared" si="6"/>
        <v>170</v>
      </c>
      <c r="J89" s="36">
        <v>703</v>
      </c>
      <c r="K89" s="34">
        <f t="shared" si="7"/>
        <v>114</v>
      </c>
      <c r="L89" s="37">
        <v>550</v>
      </c>
      <c r="M89" s="34">
        <f t="shared" si="8"/>
        <v>65</v>
      </c>
      <c r="N89" s="35">
        <v>397</v>
      </c>
    </row>
    <row r="90" spans="1:14" ht="13.5" customHeight="1">
      <c r="A90" s="34">
        <f t="shared" si="2"/>
        <v>483</v>
      </c>
      <c r="B90" s="35">
        <v>1378</v>
      </c>
      <c r="C90" s="34">
        <f t="shared" si="3"/>
        <v>382</v>
      </c>
      <c r="D90" s="36">
        <v>1180</v>
      </c>
      <c r="E90" s="34">
        <f t="shared" si="4"/>
        <v>299</v>
      </c>
      <c r="F90" s="37">
        <v>1006</v>
      </c>
      <c r="G90" s="34">
        <f t="shared" si="5"/>
        <v>231</v>
      </c>
      <c r="H90" s="35">
        <v>853</v>
      </c>
      <c r="I90" s="34">
        <f t="shared" si="6"/>
        <v>169</v>
      </c>
      <c r="J90" s="36">
        <v>700</v>
      </c>
      <c r="K90" s="34">
        <f t="shared" si="7"/>
        <v>113</v>
      </c>
      <c r="L90" s="37">
        <v>547</v>
      </c>
      <c r="M90" s="34">
        <f t="shared" si="8"/>
        <v>64</v>
      </c>
      <c r="N90" s="35">
        <v>394</v>
      </c>
    </row>
    <row r="91" spans="1:14" ht="13.5" customHeight="1">
      <c r="A91" s="34">
        <f t="shared" si="2"/>
        <v>481</v>
      </c>
      <c r="B91" s="35">
        <v>1374</v>
      </c>
      <c r="C91" s="34">
        <f t="shared" si="3"/>
        <v>380</v>
      </c>
      <c r="D91" s="36">
        <v>1176.5</v>
      </c>
      <c r="E91" s="34">
        <f t="shared" si="4"/>
        <v>298</v>
      </c>
      <c r="F91" s="37">
        <v>1003</v>
      </c>
      <c r="G91" s="34">
        <f t="shared" si="5"/>
        <v>230</v>
      </c>
      <c r="H91" s="35">
        <v>850</v>
      </c>
      <c r="I91" s="34">
        <f t="shared" si="6"/>
        <v>168</v>
      </c>
      <c r="J91" s="36">
        <v>697</v>
      </c>
      <c r="K91" s="34">
        <f t="shared" si="7"/>
        <v>112</v>
      </c>
      <c r="L91" s="37">
        <v>544</v>
      </c>
      <c r="M91" s="34">
        <f t="shared" si="8"/>
        <v>63</v>
      </c>
      <c r="N91" s="35">
        <v>391</v>
      </c>
    </row>
    <row r="92" spans="1:14" ht="13.5" customHeight="1">
      <c r="A92" s="34">
        <f t="shared" si="2"/>
        <v>479</v>
      </c>
      <c r="B92" s="35">
        <v>1370</v>
      </c>
      <c r="C92" s="34">
        <f t="shared" si="3"/>
        <v>378</v>
      </c>
      <c r="D92" s="36">
        <v>1173</v>
      </c>
      <c r="E92" s="34">
        <f t="shared" si="4"/>
        <v>296</v>
      </c>
      <c r="F92" s="37">
        <v>1000</v>
      </c>
      <c r="G92" s="34">
        <f t="shared" si="5"/>
        <v>229</v>
      </c>
      <c r="H92" s="35">
        <v>847</v>
      </c>
      <c r="I92" s="34">
        <f t="shared" si="6"/>
        <v>167</v>
      </c>
      <c r="J92" s="36">
        <v>694</v>
      </c>
      <c r="K92" s="34">
        <f t="shared" si="7"/>
        <v>111</v>
      </c>
      <c r="L92" s="37">
        <v>541</v>
      </c>
      <c r="M92" s="34">
        <f t="shared" si="8"/>
        <v>63</v>
      </c>
      <c r="N92" s="35">
        <v>388</v>
      </c>
    </row>
    <row r="93" spans="1:14" ht="13.5" customHeight="1">
      <c r="A93" s="34">
        <f t="shared" si="2"/>
        <v>477</v>
      </c>
      <c r="B93" s="35">
        <v>1366</v>
      </c>
      <c r="C93" s="34">
        <f t="shared" si="3"/>
        <v>377</v>
      </c>
      <c r="D93" s="36">
        <v>1169.5</v>
      </c>
      <c r="E93" s="34">
        <f t="shared" si="4"/>
        <v>295</v>
      </c>
      <c r="F93" s="37">
        <v>997</v>
      </c>
      <c r="G93" s="34">
        <f t="shared" si="5"/>
        <v>228</v>
      </c>
      <c r="H93" s="35">
        <v>844</v>
      </c>
      <c r="I93" s="34">
        <f t="shared" si="6"/>
        <v>166</v>
      </c>
      <c r="J93" s="36">
        <v>691</v>
      </c>
      <c r="K93" s="34">
        <f t="shared" si="7"/>
        <v>110</v>
      </c>
      <c r="L93" s="37">
        <v>538</v>
      </c>
      <c r="M93" s="34">
        <f t="shared" si="8"/>
        <v>62</v>
      </c>
      <c r="N93" s="35">
        <v>385</v>
      </c>
    </row>
    <row r="94" spans="1:14" ht="13.5" customHeight="1">
      <c r="A94" s="34">
        <f t="shared" si="2"/>
        <v>474</v>
      </c>
      <c r="B94" s="35">
        <v>1362</v>
      </c>
      <c r="C94" s="34">
        <f t="shared" si="3"/>
        <v>375</v>
      </c>
      <c r="D94" s="36">
        <v>1166</v>
      </c>
      <c r="E94" s="34">
        <f t="shared" si="4"/>
        <v>293</v>
      </c>
      <c r="F94" s="37">
        <v>994</v>
      </c>
      <c r="G94" s="34">
        <f t="shared" si="5"/>
        <v>226</v>
      </c>
      <c r="H94" s="35">
        <v>841</v>
      </c>
      <c r="I94" s="34">
        <f t="shared" si="6"/>
        <v>165</v>
      </c>
      <c r="J94" s="36">
        <v>688</v>
      </c>
      <c r="K94" s="34">
        <f t="shared" si="7"/>
        <v>109</v>
      </c>
      <c r="L94" s="37">
        <v>535</v>
      </c>
      <c r="M94" s="34">
        <f t="shared" si="8"/>
        <v>61</v>
      </c>
      <c r="N94" s="35">
        <v>382</v>
      </c>
    </row>
    <row r="95" spans="1:14" ht="13.5" customHeight="1">
      <c r="A95" s="34">
        <f t="shared" si="2"/>
        <v>472</v>
      </c>
      <c r="B95" s="35">
        <v>1358</v>
      </c>
      <c r="C95" s="34">
        <f t="shared" si="3"/>
        <v>373</v>
      </c>
      <c r="D95" s="36">
        <v>1162.5</v>
      </c>
      <c r="E95" s="34">
        <f t="shared" si="4"/>
        <v>292</v>
      </c>
      <c r="F95" s="37">
        <v>991</v>
      </c>
      <c r="G95" s="34">
        <f t="shared" si="5"/>
        <v>225</v>
      </c>
      <c r="H95" s="35">
        <v>838</v>
      </c>
      <c r="I95" s="34">
        <f t="shared" si="6"/>
        <v>163</v>
      </c>
      <c r="J95" s="36">
        <v>685</v>
      </c>
      <c r="K95" s="34">
        <f t="shared" si="7"/>
        <v>108</v>
      </c>
      <c r="L95" s="37">
        <v>532</v>
      </c>
      <c r="M95" s="34">
        <f t="shared" si="8"/>
        <v>60</v>
      </c>
      <c r="N95" s="35">
        <v>379</v>
      </c>
    </row>
    <row r="96" spans="1:14" ht="13.5" customHeight="1">
      <c r="A96" s="34">
        <f t="shared" si="2"/>
        <v>470</v>
      </c>
      <c r="B96" s="35">
        <v>1354</v>
      </c>
      <c r="C96" s="34">
        <f t="shared" si="3"/>
        <v>371</v>
      </c>
      <c r="D96" s="36">
        <v>1159</v>
      </c>
      <c r="E96" s="34">
        <f t="shared" si="4"/>
        <v>291</v>
      </c>
      <c r="F96" s="37">
        <v>988</v>
      </c>
      <c r="G96" s="34">
        <f t="shared" si="5"/>
        <v>224</v>
      </c>
      <c r="H96" s="35">
        <v>835</v>
      </c>
      <c r="I96" s="34">
        <f t="shared" si="6"/>
        <v>162</v>
      </c>
      <c r="J96" s="36">
        <v>682</v>
      </c>
      <c r="K96" s="34">
        <f t="shared" si="7"/>
        <v>107</v>
      </c>
      <c r="L96" s="37">
        <v>529</v>
      </c>
      <c r="M96" s="34">
        <f t="shared" si="8"/>
        <v>59</v>
      </c>
      <c r="N96" s="35">
        <v>376</v>
      </c>
    </row>
    <row r="97" spans="1:14" ht="13.5" customHeight="1">
      <c r="A97" s="34">
        <f t="shared" si="2"/>
        <v>468</v>
      </c>
      <c r="B97" s="35">
        <v>1350</v>
      </c>
      <c r="C97" s="34">
        <f t="shared" si="3"/>
        <v>370</v>
      </c>
      <c r="D97" s="36">
        <v>1155.5</v>
      </c>
      <c r="E97" s="34">
        <f t="shared" si="4"/>
        <v>289</v>
      </c>
      <c r="F97" s="37">
        <v>985</v>
      </c>
      <c r="G97" s="34">
        <f t="shared" si="5"/>
        <v>223</v>
      </c>
      <c r="H97" s="35">
        <v>832</v>
      </c>
      <c r="I97" s="34">
        <f t="shared" si="6"/>
        <v>161</v>
      </c>
      <c r="J97" s="36">
        <v>679</v>
      </c>
      <c r="K97" s="34">
        <f t="shared" si="7"/>
        <v>106</v>
      </c>
      <c r="L97" s="37">
        <v>526</v>
      </c>
      <c r="M97" s="34">
        <f t="shared" si="8"/>
        <v>58</v>
      </c>
      <c r="N97" s="35">
        <v>373</v>
      </c>
    </row>
    <row r="98" spans="1:14" ht="13.5" customHeight="1">
      <c r="A98" s="34">
        <f t="shared" si="2"/>
        <v>466</v>
      </c>
      <c r="B98" s="35">
        <v>1346</v>
      </c>
      <c r="C98" s="34">
        <f t="shared" si="3"/>
        <v>368</v>
      </c>
      <c r="D98" s="36">
        <v>1152</v>
      </c>
      <c r="E98" s="34">
        <f t="shared" si="4"/>
        <v>288</v>
      </c>
      <c r="F98" s="37">
        <v>982</v>
      </c>
      <c r="G98" s="34">
        <f t="shared" si="5"/>
        <v>221</v>
      </c>
      <c r="H98" s="35">
        <v>829</v>
      </c>
      <c r="I98" s="34">
        <f t="shared" si="6"/>
        <v>160</v>
      </c>
      <c r="J98" s="36">
        <v>676</v>
      </c>
      <c r="K98" s="34">
        <f t="shared" si="7"/>
        <v>105</v>
      </c>
      <c r="L98" s="37">
        <v>523</v>
      </c>
      <c r="M98" s="34">
        <f t="shared" si="8"/>
        <v>57</v>
      </c>
      <c r="N98" s="35">
        <v>370</v>
      </c>
    </row>
    <row r="99" spans="1:14" ht="13.5" customHeight="1">
      <c r="A99" s="34">
        <f t="shared" si="2"/>
        <v>464</v>
      </c>
      <c r="B99" s="35">
        <v>1342</v>
      </c>
      <c r="C99" s="34">
        <f t="shared" si="3"/>
        <v>366</v>
      </c>
      <c r="D99" s="36">
        <v>1148.5</v>
      </c>
      <c r="E99" s="34">
        <f t="shared" si="4"/>
        <v>287</v>
      </c>
      <c r="F99" s="37">
        <v>979</v>
      </c>
      <c r="G99" s="34">
        <f t="shared" si="5"/>
        <v>220</v>
      </c>
      <c r="H99" s="35">
        <v>826</v>
      </c>
      <c r="I99" s="34">
        <f t="shared" si="6"/>
        <v>159</v>
      </c>
      <c r="J99" s="36">
        <v>673</v>
      </c>
      <c r="K99" s="34">
        <f t="shared" si="7"/>
        <v>104</v>
      </c>
      <c r="L99" s="37">
        <v>520</v>
      </c>
      <c r="M99" s="34">
        <f t="shared" si="8"/>
        <v>57</v>
      </c>
      <c r="N99" s="35">
        <v>367</v>
      </c>
    </row>
    <row r="100" spans="1:14" ht="13.5" customHeight="1">
      <c r="A100" s="34">
        <f t="shared" si="2"/>
        <v>462</v>
      </c>
      <c r="B100" s="35">
        <v>1338</v>
      </c>
      <c r="C100" s="34">
        <f t="shared" si="3"/>
        <v>365</v>
      </c>
      <c r="D100" s="36">
        <v>1145</v>
      </c>
      <c r="E100" s="34">
        <f t="shared" si="4"/>
        <v>285</v>
      </c>
      <c r="F100" s="37">
        <v>976</v>
      </c>
      <c r="G100" s="34">
        <f t="shared" si="5"/>
        <v>219</v>
      </c>
      <c r="H100" s="35">
        <v>823</v>
      </c>
      <c r="I100" s="34">
        <f t="shared" si="6"/>
        <v>158</v>
      </c>
      <c r="J100" s="36">
        <v>670</v>
      </c>
      <c r="K100" s="34">
        <f t="shared" si="7"/>
        <v>103</v>
      </c>
      <c r="L100" s="37">
        <v>517</v>
      </c>
      <c r="M100" s="34">
        <f t="shared" si="8"/>
        <v>56</v>
      </c>
      <c r="N100" s="35">
        <v>364</v>
      </c>
    </row>
    <row r="101" spans="1:14" ht="13.5" customHeight="1">
      <c r="A101" s="34">
        <f t="shared" si="2"/>
        <v>460</v>
      </c>
      <c r="B101" s="35">
        <v>1334</v>
      </c>
      <c r="C101" s="34">
        <f t="shared" si="3"/>
        <v>363</v>
      </c>
      <c r="D101" s="36">
        <v>1141.5</v>
      </c>
      <c r="E101" s="34">
        <f t="shared" si="4"/>
        <v>284</v>
      </c>
      <c r="F101" s="37">
        <v>973</v>
      </c>
      <c r="G101" s="34">
        <f t="shared" si="5"/>
        <v>217</v>
      </c>
      <c r="H101" s="35">
        <v>820</v>
      </c>
      <c r="I101" s="34">
        <f t="shared" si="6"/>
        <v>157</v>
      </c>
      <c r="J101" s="36">
        <v>667</v>
      </c>
      <c r="K101" s="34">
        <f t="shared" si="7"/>
        <v>102</v>
      </c>
      <c r="L101" s="37">
        <v>514</v>
      </c>
      <c r="M101" s="34">
        <f t="shared" si="8"/>
        <v>55</v>
      </c>
      <c r="N101" s="35">
        <v>361</v>
      </c>
    </row>
    <row r="102" spans="1:14" ht="13.5" customHeight="1">
      <c r="A102" s="34">
        <f t="shared" si="2"/>
        <v>458</v>
      </c>
      <c r="B102" s="35">
        <v>1330</v>
      </c>
      <c r="C102" s="34">
        <f t="shared" si="3"/>
        <v>361</v>
      </c>
      <c r="D102" s="36">
        <v>1138</v>
      </c>
      <c r="E102" s="34">
        <f t="shared" si="4"/>
        <v>283</v>
      </c>
      <c r="F102" s="37">
        <v>970</v>
      </c>
      <c r="G102" s="34">
        <f t="shared" si="5"/>
        <v>216</v>
      </c>
      <c r="H102" s="35">
        <v>817</v>
      </c>
      <c r="I102" s="34">
        <f t="shared" si="6"/>
        <v>155</v>
      </c>
      <c r="J102" s="36">
        <v>664</v>
      </c>
      <c r="K102" s="34">
        <f t="shared" si="7"/>
        <v>101</v>
      </c>
      <c r="L102" s="37">
        <v>511</v>
      </c>
      <c r="M102" s="34">
        <f t="shared" si="8"/>
        <v>54</v>
      </c>
      <c r="N102" s="35">
        <v>358</v>
      </c>
    </row>
    <row r="103" spans="1:14" ht="13.5" customHeight="1">
      <c r="A103" s="34">
        <f t="shared" si="2"/>
        <v>456</v>
      </c>
      <c r="B103" s="35">
        <v>1326</v>
      </c>
      <c r="C103" s="34">
        <f t="shared" si="3"/>
        <v>360</v>
      </c>
      <c r="D103" s="36">
        <v>1134.5</v>
      </c>
      <c r="E103" s="34">
        <f t="shared" si="4"/>
        <v>281</v>
      </c>
      <c r="F103" s="37">
        <v>967</v>
      </c>
      <c r="G103" s="34">
        <f t="shared" si="5"/>
        <v>215</v>
      </c>
      <c r="H103" s="35">
        <v>814</v>
      </c>
      <c r="I103" s="34">
        <f t="shared" si="6"/>
        <v>154</v>
      </c>
      <c r="J103" s="36">
        <v>661</v>
      </c>
      <c r="K103" s="34">
        <f t="shared" si="7"/>
        <v>100</v>
      </c>
      <c r="L103" s="37">
        <v>508</v>
      </c>
      <c r="M103" s="34">
        <f t="shared" si="8"/>
        <v>53</v>
      </c>
      <c r="N103" s="35">
        <v>355</v>
      </c>
    </row>
    <row r="104" spans="1:14" ht="13.5" customHeight="1">
      <c r="A104" s="34">
        <f t="shared" si="2"/>
        <v>454</v>
      </c>
      <c r="B104" s="35">
        <v>1322</v>
      </c>
      <c r="C104" s="34">
        <f t="shared" si="3"/>
        <v>358</v>
      </c>
      <c r="D104" s="36">
        <v>1131</v>
      </c>
      <c r="E104" s="34">
        <f t="shared" si="4"/>
        <v>280</v>
      </c>
      <c r="F104" s="37">
        <v>964</v>
      </c>
      <c r="G104" s="34">
        <f t="shared" si="5"/>
        <v>214</v>
      </c>
      <c r="H104" s="35">
        <v>811</v>
      </c>
      <c r="I104" s="34">
        <f t="shared" si="6"/>
        <v>153</v>
      </c>
      <c r="J104" s="36">
        <v>658</v>
      </c>
      <c r="K104" s="34">
        <f t="shared" si="7"/>
        <v>99</v>
      </c>
      <c r="L104" s="37">
        <v>505</v>
      </c>
      <c r="M104" s="34">
        <f t="shared" si="8"/>
        <v>52</v>
      </c>
      <c r="N104" s="35">
        <v>352</v>
      </c>
    </row>
    <row r="105" spans="1:14" ht="13.5" customHeight="1">
      <c r="A105" s="34">
        <f t="shared" si="2"/>
        <v>451</v>
      </c>
      <c r="B105" s="35">
        <v>1318</v>
      </c>
      <c r="C105" s="34">
        <f t="shared" si="3"/>
        <v>356</v>
      </c>
      <c r="D105" s="36">
        <v>1127.5</v>
      </c>
      <c r="E105" s="34">
        <f t="shared" si="4"/>
        <v>279</v>
      </c>
      <c r="F105" s="37">
        <v>961</v>
      </c>
      <c r="G105" s="34">
        <f t="shared" si="5"/>
        <v>212</v>
      </c>
      <c r="H105" s="35">
        <v>808</v>
      </c>
      <c r="I105" s="34">
        <f t="shared" si="6"/>
        <v>152</v>
      </c>
      <c r="J105" s="36">
        <v>655</v>
      </c>
      <c r="K105" s="34">
        <f t="shared" si="7"/>
        <v>98</v>
      </c>
      <c r="L105" s="37">
        <v>502</v>
      </c>
      <c r="M105" s="34">
        <f t="shared" si="8"/>
        <v>52</v>
      </c>
      <c r="N105" s="35">
        <v>349</v>
      </c>
    </row>
    <row r="106" spans="1:14" ht="13.5" customHeight="1">
      <c r="A106" s="34">
        <f t="shared" si="2"/>
        <v>449</v>
      </c>
      <c r="B106" s="35">
        <v>1314</v>
      </c>
      <c r="C106" s="34">
        <f t="shared" si="3"/>
        <v>354</v>
      </c>
      <c r="D106" s="36">
        <v>1124</v>
      </c>
      <c r="E106" s="34">
        <f t="shared" si="4"/>
        <v>277</v>
      </c>
      <c r="F106" s="37">
        <v>958</v>
      </c>
      <c r="G106" s="34">
        <f t="shared" si="5"/>
        <v>211</v>
      </c>
      <c r="H106" s="35">
        <v>805</v>
      </c>
      <c r="I106" s="34">
        <f t="shared" si="6"/>
        <v>151</v>
      </c>
      <c r="J106" s="36">
        <v>652</v>
      </c>
      <c r="K106" s="34">
        <f t="shared" si="7"/>
        <v>97</v>
      </c>
      <c r="L106" s="37">
        <v>499</v>
      </c>
      <c r="M106" s="34">
        <f t="shared" si="8"/>
        <v>51</v>
      </c>
      <c r="N106" s="35">
        <v>346</v>
      </c>
    </row>
    <row r="107" spans="1:14" ht="13.5" customHeight="1">
      <c r="A107" s="34">
        <f t="shared" si="2"/>
        <v>447</v>
      </c>
      <c r="B107" s="35">
        <v>1310</v>
      </c>
      <c r="C107" s="34">
        <f t="shared" si="3"/>
        <v>353</v>
      </c>
      <c r="D107" s="36">
        <v>1120.5</v>
      </c>
      <c r="E107" s="34">
        <f t="shared" si="4"/>
        <v>276</v>
      </c>
      <c r="F107" s="37">
        <v>955</v>
      </c>
      <c r="G107" s="34">
        <f t="shared" si="5"/>
        <v>210</v>
      </c>
      <c r="H107" s="35">
        <v>802</v>
      </c>
      <c r="I107" s="34">
        <f t="shared" si="6"/>
        <v>150</v>
      </c>
      <c r="J107" s="36">
        <v>649</v>
      </c>
      <c r="K107" s="34">
        <f t="shared" si="7"/>
        <v>96</v>
      </c>
      <c r="L107" s="37">
        <v>496</v>
      </c>
      <c r="M107" s="34">
        <f t="shared" si="8"/>
        <v>50</v>
      </c>
      <c r="N107" s="35">
        <v>343</v>
      </c>
    </row>
    <row r="108" spans="1:14" ht="13.5" customHeight="1">
      <c r="A108" s="34">
        <f t="shared" si="2"/>
        <v>445</v>
      </c>
      <c r="B108" s="35">
        <v>1306</v>
      </c>
      <c r="C108" s="34">
        <f t="shared" si="3"/>
        <v>351</v>
      </c>
      <c r="D108" s="36">
        <v>1117</v>
      </c>
      <c r="E108" s="34">
        <f t="shared" si="4"/>
        <v>275</v>
      </c>
      <c r="F108" s="37">
        <v>952</v>
      </c>
      <c r="G108" s="34">
        <f t="shared" si="5"/>
        <v>209</v>
      </c>
      <c r="H108" s="35">
        <v>799</v>
      </c>
      <c r="I108" s="34">
        <f t="shared" si="6"/>
        <v>149</v>
      </c>
      <c r="J108" s="36">
        <v>646</v>
      </c>
      <c r="K108" s="34">
        <f t="shared" si="7"/>
        <v>95</v>
      </c>
      <c r="L108" s="37">
        <v>493</v>
      </c>
      <c r="M108" s="34">
        <f t="shared" si="8"/>
        <v>49</v>
      </c>
      <c r="N108" s="35">
        <v>340</v>
      </c>
    </row>
    <row r="109" spans="1:14" ht="13.5" customHeight="1">
      <c r="A109" s="34">
        <f t="shared" si="2"/>
        <v>443</v>
      </c>
      <c r="B109" s="35">
        <v>1302</v>
      </c>
      <c r="C109" s="34">
        <f t="shared" si="3"/>
        <v>349</v>
      </c>
      <c r="D109" s="36">
        <v>1113.5</v>
      </c>
      <c r="E109" s="34">
        <f t="shared" si="4"/>
        <v>273</v>
      </c>
      <c r="F109" s="37">
        <v>949</v>
      </c>
      <c r="G109" s="34">
        <f t="shared" si="5"/>
        <v>208</v>
      </c>
      <c r="H109" s="35">
        <v>796</v>
      </c>
      <c r="I109" s="34">
        <f t="shared" si="6"/>
        <v>148</v>
      </c>
      <c r="J109" s="36">
        <v>643</v>
      </c>
      <c r="K109" s="34">
        <f t="shared" si="7"/>
        <v>94</v>
      </c>
      <c r="L109" s="37">
        <v>490</v>
      </c>
      <c r="M109" s="34">
        <f t="shared" si="8"/>
        <v>48</v>
      </c>
      <c r="N109" s="35">
        <v>337</v>
      </c>
    </row>
    <row r="110" spans="1:14" ht="13.5" customHeight="1">
      <c r="A110" s="34">
        <f t="shared" si="2"/>
        <v>441</v>
      </c>
      <c r="B110" s="35">
        <v>1298</v>
      </c>
      <c r="C110" s="34">
        <f t="shared" si="3"/>
        <v>348</v>
      </c>
      <c r="D110" s="36">
        <v>1110</v>
      </c>
      <c r="E110" s="34">
        <f t="shared" si="4"/>
        <v>272</v>
      </c>
      <c r="F110" s="37">
        <v>946</v>
      </c>
      <c r="G110" s="34">
        <f t="shared" si="5"/>
        <v>206</v>
      </c>
      <c r="H110" s="35">
        <v>793</v>
      </c>
      <c r="I110" s="34">
        <f t="shared" si="6"/>
        <v>146</v>
      </c>
      <c r="J110" s="36">
        <v>640</v>
      </c>
      <c r="K110" s="34">
        <f t="shared" si="7"/>
        <v>93</v>
      </c>
      <c r="L110" s="37">
        <v>487</v>
      </c>
      <c r="M110" s="34">
        <f t="shared" si="8"/>
        <v>48</v>
      </c>
      <c r="N110" s="35">
        <v>334</v>
      </c>
    </row>
    <row r="111" spans="1:14" ht="13.5" customHeight="1">
      <c r="A111" s="34">
        <f t="shared" si="2"/>
        <v>439</v>
      </c>
      <c r="B111" s="35">
        <v>1294</v>
      </c>
      <c r="C111" s="34">
        <f t="shared" si="3"/>
        <v>346</v>
      </c>
      <c r="D111" s="36">
        <v>1106.5</v>
      </c>
      <c r="E111" s="34">
        <f t="shared" si="4"/>
        <v>271</v>
      </c>
      <c r="F111" s="37">
        <v>943</v>
      </c>
      <c r="G111" s="34">
        <f t="shared" si="5"/>
        <v>205</v>
      </c>
      <c r="H111" s="35">
        <v>790</v>
      </c>
      <c r="I111" s="34">
        <f t="shared" si="6"/>
        <v>145</v>
      </c>
      <c r="J111" s="36">
        <v>637</v>
      </c>
      <c r="K111" s="34">
        <f t="shared" si="7"/>
        <v>92</v>
      </c>
      <c r="L111" s="37">
        <v>484</v>
      </c>
      <c r="M111" s="34">
        <f t="shared" si="8"/>
        <v>47</v>
      </c>
      <c r="N111" s="35">
        <v>331</v>
      </c>
    </row>
    <row r="112" spans="1:14" ht="13.5" customHeight="1">
      <c r="A112" s="34">
        <f t="shared" si="2"/>
        <v>437</v>
      </c>
      <c r="B112" s="35">
        <v>1290</v>
      </c>
      <c r="C112" s="34">
        <f t="shared" si="3"/>
        <v>344</v>
      </c>
      <c r="D112" s="36">
        <v>1103</v>
      </c>
      <c r="E112" s="34">
        <f t="shared" si="4"/>
        <v>269</v>
      </c>
      <c r="F112" s="37">
        <v>940</v>
      </c>
      <c r="G112" s="34">
        <f t="shared" si="5"/>
        <v>204</v>
      </c>
      <c r="H112" s="35">
        <v>787</v>
      </c>
      <c r="I112" s="34">
        <f t="shared" si="6"/>
        <v>144</v>
      </c>
      <c r="J112" s="36">
        <v>634</v>
      </c>
      <c r="K112" s="34">
        <f t="shared" si="7"/>
        <v>91</v>
      </c>
      <c r="L112" s="37">
        <v>481</v>
      </c>
      <c r="M112" s="34">
        <f t="shared" si="8"/>
        <v>46</v>
      </c>
      <c r="N112" s="35">
        <v>328</v>
      </c>
    </row>
    <row r="113" spans="1:14" ht="13.5" customHeight="1">
      <c r="A113" s="34">
        <f t="shared" si="2"/>
        <v>435</v>
      </c>
      <c r="B113" s="35">
        <v>1286</v>
      </c>
      <c r="C113" s="34">
        <f t="shared" si="3"/>
        <v>343</v>
      </c>
      <c r="D113" s="36">
        <v>1099.5</v>
      </c>
      <c r="E113" s="34">
        <f t="shared" si="4"/>
        <v>268</v>
      </c>
      <c r="F113" s="37">
        <v>937</v>
      </c>
      <c r="G113" s="34">
        <f t="shared" si="5"/>
        <v>203</v>
      </c>
      <c r="H113" s="35">
        <v>784</v>
      </c>
      <c r="I113" s="34">
        <f t="shared" si="6"/>
        <v>143</v>
      </c>
      <c r="J113" s="36">
        <v>631</v>
      </c>
      <c r="K113" s="34">
        <f t="shared" si="7"/>
        <v>90</v>
      </c>
      <c r="L113" s="37">
        <v>478</v>
      </c>
      <c r="M113" s="34">
        <f t="shared" si="8"/>
        <v>45</v>
      </c>
      <c r="N113" s="35">
        <v>325</v>
      </c>
    </row>
    <row r="114" spans="1:14" ht="13.5" customHeight="1">
      <c r="A114" s="34">
        <f t="shared" si="2"/>
        <v>433</v>
      </c>
      <c r="B114" s="35">
        <v>1282</v>
      </c>
      <c r="C114" s="34">
        <f t="shared" si="3"/>
        <v>341</v>
      </c>
      <c r="D114" s="36">
        <v>1096</v>
      </c>
      <c r="E114" s="34">
        <f t="shared" si="4"/>
        <v>267</v>
      </c>
      <c r="F114" s="37">
        <v>934</v>
      </c>
      <c r="G114" s="34">
        <f t="shared" si="5"/>
        <v>201</v>
      </c>
      <c r="H114" s="35">
        <v>781</v>
      </c>
      <c r="I114" s="34">
        <f t="shared" si="6"/>
        <v>142</v>
      </c>
      <c r="J114" s="36">
        <v>628</v>
      </c>
      <c r="K114" s="34">
        <f t="shared" si="7"/>
        <v>89</v>
      </c>
      <c r="L114" s="37">
        <v>475</v>
      </c>
      <c r="M114" s="34">
        <f t="shared" si="8"/>
        <v>44</v>
      </c>
      <c r="N114" s="35">
        <v>322</v>
      </c>
    </row>
    <row r="115" spans="1:14" ht="13.5" customHeight="1">
      <c r="A115" s="34">
        <f t="shared" si="2"/>
        <v>431</v>
      </c>
      <c r="B115" s="35">
        <v>1278</v>
      </c>
      <c r="C115" s="34">
        <f t="shared" si="3"/>
        <v>339</v>
      </c>
      <c r="D115" s="36">
        <v>1092.5</v>
      </c>
      <c r="E115" s="34">
        <f t="shared" si="4"/>
        <v>265</v>
      </c>
      <c r="F115" s="37">
        <v>931</v>
      </c>
      <c r="G115" s="34">
        <f t="shared" si="5"/>
        <v>200</v>
      </c>
      <c r="H115" s="35">
        <v>778</v>
      </c>
      <c r="I115" s="34">
        <f t="shared" si="6"/>
        <v>141</v>
      </c>
      <c r="J115" s="36">
        <v>625</v>
      </c>
      <c r="K115" s="34">
        <f t="shared" si="7"/>
        <v>88</v>
      </c>
      <c r="L115" s="37">
        <v>472</v>
      </c>
      <c r="M115" s="34">
        <f t="shared" si="8"/>
        <v>44</v>
      </c>
      <c r="N115" s="35">
        <v>319</v>
      </c>
    </row>
    <row r="116" spans="1:14" ht="13.5" customHeight="1">
      <c r="A116" s="34">
        <f t="shared" si="2"/>
        <v>429</v>
      </c>
      <c r="B116" s="35">
        <v>1274</v>
      </c>
      <c r="C116" s="34">
        <f t="shared" si="3"/>
        <v>338</v>
      </c>
      <c r="D116" s="36">
        <v>1089</v>
      </c>
      <c r="E116" s="34">
        <f t="shared" si="4"/>
        <v>264</v>
      </c>
      <c r="F116" s="37">
        <v>928</v>
      </c>
      <c r="G116" s="34">
        <f t="shared" si="5"/>
        <v>199</v>
      </c>
      <c r="H116" s="35">
        <v>775</v>
      </c>
      <c r="I116" s="34">
        <f t="shared" si="6"/>
        <v>140</v>
      </c>
      <c r="J116" s="36">
        <v>622</v>
      </c>
      <c r="K116" s="34">
        <f t="shared" si="7"/>
        <v>87</v>
      </c>
      <c r="L116" s="37">
        <v>469</v>
      </c>
      <c r="M116" s="34">
        <f t="shared" si="8"/>
        <v>43</v>
      </c>
      <c r="N116" s="35">
        <v>316</v>
      </c>
    </row>
    <row r="117" spans="1:14" ht="13.5" customHeight="1">
      <c r="A117" s="34">
        <f t="shared" si="2"/>
        <v>427</v>
      </c>
      <c r="B117" s="35">
        <v>1270</v>
      </c>
      <c r="C117" s="34">
        <f t="shared" si="3"/>
        <v>336</v>
      </c>
      <c r="D117" s="36">
        <v>1085.5</v>
      </c>
      <c r="E117" s="34">
        <f t="shared" si="4"/>
        <v>263</v>
      </c>
      <c r="F117" s="37">
        <v>925</v>
      </c>
      <c r="G117" s="34">
        <f t="shared" si="5"/>
        <v>198</v>
      </c>
      <c r="H117" s="35">
        <v>772</v>
      </c>
      <c r="I117" s="34">
        <f t="shared" si="6"/>
        <v>139</v>
      </c>
      <c r="J117" s="36">
        <v>619</v>
      </c>
      <c r="K117" s="34">
        <f t="shared" si="7"/>
        <v>86</v>
      </c>
      <c r="L117" s="37">
        <v>466</v>
      </c>
      <c r="M117" s="34">
        <f t="shared" si="8"/>
        <v>42</v>
      </c>
      <c r="N117" s="35">
        <v>313</v>
      </c>
    </row>
    <row r="118" spans="1:14" ht="13.5" customHeight="1">
      <c r="A118" s="34">
        <f t="shared" si="2"/>
        <v>425</v>
      </c>
      <c r="B118" s="35">
        <v>1266</v>
      </c>
      <c r="C118" s="34">
        <f t="shared" si="3"/>
        <v>334</v>
      </c>
      <c r="D118" s="36">
        <v>1082</v>
      </c>
      <c r="E118" s="34">
        <f t="shared" si="4"/>
        <v>261</v>
      </c>
      <c r="F118" s="37">
        <v>922</v>
      </c>
      <c r="G118" s="34">
        <f t="shared" si="5"/>
        <v>197</v>
      </c>
      <c r="H118" s="35">
        <v>769</v>
      </c>
      <c r="I118" s="34">
        <f t="shared" si="6"/>
        <v>138</v>
      </c>
      <c r="J118" s="36">
        <v>616</v>
      </c>
      <c r="K118" s="34">
        <f t="shared" si="7"/>
        <v>85</v>
      </c>
      <c r="L118" s="37">
        <v>463</v>
      </c>
      <c r="M118" s="34">
        <f t="shared" si="8"/>
        <v>41</v>
      </c>
      <c r="N118" s="35">
        <v>310</v>
      </c>
    </row>
    <row r="119" spans="1:14" ht="13.5" customHeight="1">
      <c r="A119" s="34">
        <f t="shared" si="2"/>
        <v>423</v>
      </c>
      <c r="B119" s="35">
        <v>1262</v>
      </c>
      <c r="C119" s="34">
        <f t="shared" si="3"/>
        <v>333</v>
      </c>
      <c r="D119" s="36">
        <v>1078.5</v>
      </c>
      <c r="E119" s="34">
        <f t="shared" si="4"/>
        <v>260</v>
      </c>
      <c r="F119" s="37">
        <v>919</v>
      </c>
      <c r="G119" s="34">
        <f t="shared" si="5"/>
        <v>195</v>
      </c>
      <c r="H119" s="35">
        <v>766</v>
      </c>
      <c r="I119" s="34">
        <f t="shared" si="6"/>
        <v>136</v>
      </c>
      <c r="J119" s="36">
        <v>613</v>
      </c>
      <c r="K119" s="34">
        <f t="shared" si="7"/>
        <v>84</v>
      </c>
      <c r="L119" s="37">
        <v>460</v>
      </c>
      <c r="M119" s="34">
        <f t="shared" si="8"/>
        <v>41</v>
      </c>
      <c r="N119" s="35">
        <v>307</v>
      </c>
    </row>
    <row r="120" spans="1:14" ht="13.5" customHeight="1">
      <c r="A120" s="34">
        <f t="shared" si="2"/>
        <v>421</v>
      </c>
      <c r="B120" s="35">
        <v>1258</v>
      </c>
      <c r="C120" s="34">
        <f t="shared" si="3"/>
        <v>331</v>
      </c>
      <c r="D120" s="36">
        <v>1075</v>
      </c>
      <c r="E120" s="34">
        <f t="shared" si="4"/>
        <v>259</v>
      </c>
      <c r="F120" s="37">
        <v>916</v>
      </c>
      <c r="G120" s="34">
        <f t="shared" si="5"/>
        <v>194</v>
      </c>
      <c r="H120" s="35">
        <v>763</v>
      </c>
      <c r="I120" s="34">
        <f t="shared" si="6"/>
        <v>135</v>
      </c>
      <c r="J120" s="36">
        <v>610</v>
      </c>
      <c r="K120" s="34">
        <f t="shared" si="7"/>
        <v>83</v>
      </c>
      <c r="L120" s="37">
        <v>457</v>
      </c>
      <c r="M120" s="34">
        <f t="shared" si="8"/>
        <v>40</v>
      </c>
      <c r="N120" s="35">
        <v>304</v>
      </c>
    </row>
    <row r="121" spans="1:14" ht="13.5" customHeight="1">
      <c r="A121" s="34">
        <f t="shared" si="2"/>
        <v>419</v>
      </c>
      <c r="B121" s="35">
        <v>1254</v>
      </c>
      <c r="C121" s="34">
        <f t="shared" si="3"/>
        <v>329</v>
      </c>
      <c r="D121" s="36">
        <v>1071.5</v>
      </c>
      <c r="E121" s="34">
        <f t="shared" si="4"/>
        <v>257</v>
      </c>
      <c r="F121" s="37">
        <v>913</v>
      </c>
      <c r="G121" s="34">
        <f t="shared" si="5"/>
        <v>193</v>
      </c>
      <c r="H121" s="35">
        <v>760</v>
      </c>
      <c r="I121" s="34">
        <f t="shared" si="6"/>
        <v>134</v>
      </c>
      <c r="J121" s="36">
        <v>607</v>
      </c>
      <c r="K121" s="34">
        <f t="shared" si="7"/>
        <v>83</v>
      </c>
      <c r="L121" s="37">
        <v>454</v>
      </c>
      <c r="M121" s="34">
        <f t="shared" si="8"/>
        <v>39</v>
      </c>
      <c r="N121" s="35">
        <v>301</v>
      </c>
    </row>
    <row r="122" spans="1:14" ht="13.5" customHeight="1">
      <c r="A122" s="34">
        <f t="shared" si="2"/>
        <v>417</v>
      </c>
      <c r="B122" s="35">
        <v>1250</v>
      </c>
      <c r="C122" s="34">
        <f t="shared" si="3"/>
        <v>328</v>
      </c>
      <c r="D122" s="36">
        <v>1068</v>
      </c>
      <c r="E122" s="34">
        <f t="shared" si="4"/>
        <v>256</v>
      </c>
      <c r="F122" s="37">
        <v>910</v>
      </c>
      <c r="G122" s="34">
        <f t="shared" si="5"/>
        <v>192</v>
      </c>
      <c r="H122" s="35">
        <v>757</v>
      </c>
      <c r="I122" s="34">
        <f t="shared" si="6"/>
        <v>133</v>
      </c>
      <c r="J122" s="36">
        <v>604</v>
      </c>
      <c r="K122" s="34">
        <f t="shared" si="7"/>
        <v>82</v>
      </c>
      <c r="L122" s="37">
        <v>451</v>
      </c>
      <c r="M122" s="34">
        <f t="shared" si="8"/>
        <v>38</v>
      </c>
      <c r="N122" s="35">
        <v>298</v>
      </c>
    </row>
    <row r="123" spans="1:14" ht="13.5" customHeight="1">
      <c r="A123" s="34">
        <f t="shared" si="2"/>
        <v>415</v>
      </c>
      <c r="B123" s="35">
        <v>1246</v>
      </c>
      <c r="C123" s="34">
        <f t="shared" si="3"/>
        <v>326</v>
      </c>
      <c r="D123" s="36">
        <v>1064.5</v>
      </c>
      <c r="E123" s="34">
        <f t="shared" si="4"/>
        <v>255</v>
      </c>
      <c r="F123" s="37">
        <v>907</v>
      </c>
      <c r="G123" s="34">
        <f t="shared" si="5"/>
        <v>190</v>
      </c>
      <c r="H123" s="35">
        <v>754</v>
      </c>
      <c r="I123" s="34">
        <f t="shared" si="6"/>
        <v>132</v>
      </c>
      <c r="J123" s="36">
        <v>601</v>
      </c>
      <c r="K123" s="34">
        <f t="shared" si="7"/>
        <v>81</v>
      </c>
      <c r="L123" s="37">
        <v>448</v>
      </c>
      <c r="M123" s="34">
        <f t="shared" si="8"/>
        <v>38</v>
      </c>
      <c r="N123" s="35">
        <v>295</v>
      </c>
    </row>
    <row r="124" spans="1:14" ht="13.5" customHeight="1">
      <c r="A124" s="34">
        <f t="shared" si="2"/>
        <v>413</v>
      </c>
      <c r="B124" s="35">
        <v>1242</v>
      </c>
      <c r="C124" s="34">
        <f t="shared" si="3"/>
        <v>324</v>
      </c>
      <c r="D124" s="36">
        <v>1061</v>
      </c>
      <c r="E124" s="34">
        <f t="shared" si="4"/>
        <v>253</v>
      </c>
      <c r="F124" s="37">
        <v>904</v>
      </c>
      <c r="G124" s="34">
        <f t="shared" si="5"/>
        <v>189</v>
      </c>
      <c r="H124" s="35">
        <v>751</v>
      </c>
      <c r="I124" s="34">
        <f t="shared" si="6"/>
        <v>131</v>
      </c>
      <c r="J124" s="36">
        <v>598</v>
      </c>
      <c r="K124" s="34">
        <f t="shared" si="7"/>
        <v>80</v>
      </c>
      <c r="L124" s="37">
        <v>445</v>
      </c>
      <c r="M124" s="34">
        <f t="shared" si="8"/>
        <v>37</v>
      </c>
      <c r="N124" s="35">
        <v>292</v>
      </c>
    </row>
    <row r="125" spans="1:14" ht="13.5" customHeight="1">
      <c r="A125" s="34">
        <f t="shared" si="2"/>
        <v>411</v>
      </c>
      <c r="B125" s="35">
        <v>1238</v>
      </c>
      <c r="C125" s="34">
        <f t="shared" si="3"/>
        <v>323</v>
      </c>
      <c r="D125" s="36">
        <v>1057.5</v>
      </c>
      <c r="E125" s="34">
        <f t="shared" si="4"/>
        <v>252</v>
      </c>
      <c r="F125" s="37">
        <v>901</v>
      </c>
      <c r="G125" s="34">
        <f t="shared" si="5"/>
        <v>188</v>
      </c>
      <c r="H125" s="35">
        <v>748</v>
      </c>
      <c r="I125" s="34">
        <f t="shared" si="6"/>
        <v>130</v>
      </c>
      <c r="J125" s="36">
        <v>595</v>
      </c>
      <c r="K125" s="34">
        <f t="shared" si="7"/>
        <v>79</v>
      </c>
      <c r="L125" s="37">
        <v>442</v>
      </c>
      <c r="M125" s="34">
        <f t="shared" si="8"/>
        <v>36</v>
      </c>
      <c r="N125" s="35">
        <v>289</v>
      </c>
    </row>
    <row r="126" spans="1:14" ht="13.5" customHeight="1">
      <c r="A126" s="34">
        <f t="shared" si="2"/>
        <v>409</v>
      </c>
      <c r="B126" s="35">
        <v>1234</v>
      </c>
      <c r="C126" s="34">
        <f t="shared" si="3"/>
        <v>321</v>
      </c>
      <c r="D126" s="36">
        <v>1054</v>
      </c>
      <c r="E126" s="34">
        <f t="shared" si="4"/>
        <v>251</v>
      </c>
      <c r="F126" s="37">
        <v>898</v>
      </c>
      <c r="G126" s="34">
        <f t="shared" si="5"/>
        <v>187</v>
      </c>
      <c r="H126" s="35">
        <v>745</v>
      </c>
      <c r="I126" s="34">
        <f t="shared" si="6"/>
        <v>129</v>
      </c>
      <c r="J126" s="36">
        <v>592</v>
      </c>
      <c r="K126" s="34">
        <f t="shared" si="7"/>
        <v>78</v>
      </c>
      <c r="L126" s="37">
        <v>439</v>
      </c>
      <c r="M126" s="34">
        <f t="shared" si="8"/>
        <v>35</v>
      </c>
      <c r="N126" s="35">
        <v>286</v>
      </c>
    </row>
    <row r="127" spans="1:14" ht="13.5" customHeight="1">
      <c r="A127" s="34">
        <f t="shared" si="2"/>
        <v>407</v>
      </c>
      <c r="B127" s="35">
        <v>1230</v>
      </c>
      <c r="C127" s="34">
        <f t="shared" si="3"/>
        <v>320</v>
      </c>
      <c r="D127" s="36">
        <v>1050.5</v>
      </c>
      <c r="E127" s="34">
        <f t="shared" si="4"/>
        <v>249</v>
      </c>
      <c r="F127" s="37">
        <v>895</v>
      </c>
      <c r="G127" s="34">
        <f t="shared" si="5"/>
        <v>186</v>
      </c>
      <c r="H127" s="35">
        <v>742</v>
      </c>
      <c r="I127" s="34">
        <f t="shared" si="6"/>
        <v>128</v>
      </c>
      <c r="J127" s="36">
        <v>589</v>
      </c>
      <c r="K127" s="34">
        <f t="shared" si="7"/>
        <v>77</v>
      </c>
      <c r="L127" s="37">
        <v>436</v>
      </c>
      <c r="M127" s="34">
        <f t="shared" si="8"/>
        <v>35</v>
      </c>
      <c r="N127" s="35">
        <v>283</v>
      </c>
    </row>
    <row r="128" spans="1:14" ht="13.5" customHeight="1">
      <c r="A128" s="34">
        <f t="shared" si="2"/>
        <v>405</v>
      </c>
      <c r="B128" s="35">
        <v>1226</v>
      </c>
      <c r="C128" s="34">
        <f t="shared" si="3"/>
        <v>318</v>
      </c>
      <c r="D128" s="36">
        <v>1047</v>
      </c>
      <c r="E128" s="34">
        <f t="shared" si="4"/>
        <v>248</v>
      </c>
      <c r="F128" s="37">
        <v>892</v>
      </c>
      <c r="G128" s="34">
        <f t="shared" si="5"/>
        <v>184</v>
      </c>
      <c r="H128" s="35">
        <v>739</v>
      </c>
      <c r="I128" s="34">
        <f t="shared" si="6"/>
        <v>127</v>
      </c>
      <c r="J128" s="36">
        <v>586</v>
      </c>
      <c r="K128" s="34">
        <f t="shared" si="7"/>
        <v>76</v>
      </c>
      <c r="L128" s="37">
        <v>433</v>
      </c>
      <c r="M128" s="34">
        <f t="shared" si="8"/>
        <v>34</v>
      </c>
      <c r="N128" s="35">
        <v>280</v>
      </c>
    </row>
    <row r="129" spans="1:14" ht="13.5" customHeight="1">
      <c r="A129" s="34">
        <f t="shared" si="2"/>
        <v>403</v>
      </c>
      <c r="B129" s="35">
        <v>1222</v>
      </c>
      <c r="C129" s="34">
        <f t="shared" si="3"/>
        <v>316</v>
      </c>
      <c r="D129" s="36">
        <v>1043.5</v>
      </c>
      <c r="E129" s="34">
        <f t="shared" si="4"/>
        <v>247</v>
      </c>
      <c r="F129" s="37">
        <v>889</v>
      </c>
      <c r="G129" s="34">
        <f t="shared" si="5"/>
        <v>183</v>
      </c>
      <c r="H129" s="35">
        <v>736</v>
      </c>
      <c r="I129" s="34">
        <f t="shared" si="6"/>
        <v>126</v>
      </c>
      <c r="J129" s="36">
        <v>583</v>
      </c>
      <c r="K129" s="34">
        <f t="shared" si="7"/>
        <v>75</v>
      </c>
      <c r="L129" s="37">
        <v>430</v>
      </c>
      <c r="M129" s="34">
        <f t="shared" si="8"/>
        <v>33</v>
      </c>
      <c r="N129" s="35">
        <v>277</v>
      </c>
    </row>
    <row r="130" spans="1:14" ht="13.5" customHeight="1">
      <c r="A130" s="34">
        <f t="shared" si="2"/>
        <v>401</v>
      </c>
      <c r="B130" s="35">
        <v>1218</v>
      </c>
      <c r="C130" s="34">
        <f t="shared" si="3"/>
        <v>315</v>
      </c>
      <c r="D130" s="36">
        <v>1040</v>
      </c>
      <c r="E130" s="34">
        <f t="shared" si="4"/>
        <v>246</v>
      </c>
      <c r="F130" s="37">
        <v>886</v>
      </c>
      <c r="G130" s="34">
        <f t="shared" si="5"/>
        <v>182</v>
      </c>
      <c r="H130" s="35">
        <v>733</v>
      </c>
      <c r="I130" s="34">
        <f t="shared" si="6"/>
        <v>125</v>
      </c>
      <c r="J130" s="36">
        <v>580</v>
      </c>
      <c r="K130" s="34">
        <f t="shared" si="7"/>
        <v>74</v>
      </c>
      <c r="L130" s="37">
        <v>427</v>
      </c>
      <c r="M130" s="34">
        <f t="shared" si="8"/>
        <v>32</v>
      </c>
      <c r="N130" s="35">
        <v>274</v>
      </c>
    </row>
    <row r="131" spans="1:14" ht="13.5" customHeight="1">
      <c r="A131" s="34">
        <f t="shared" si="2"/>
        <v>399</v>
      </c>
      <c r="B131" s="35">
        <v>1214</v>
      </c>
      <c r="C131" s="34">
        <f t="shared" si="3"/>
        <v>313</v>
      </c>
      <c r="D131" s="36">
        <v>1036.5</v>
      </c>
      <c r="E131" s="34">
        <f t="shared" si="4"/>
        <v>244</v>
      </c>
      <c r="F131" s="37">
        <v>883</v>
      </c>
      <c r="G131" s="34">
        <f t="shared" si="5"/>
        <v>181</v>
      </c>
      <c r="H131" s="35">
        <v>730</v>
      </c>
      <c r="I131" s="34">
        <f t="shared" si="6"/>
        <v>124</v>
      </c>
      <c r="J131" s="36">
        <v>577</v>
      </c>
      <c r="K131" s="34">
        <f t="shared" si="7"/>
        <v>73</v>
      </c>
      <c r="L131" s="37">
        <v>424</v>
      </c>
      <c r="M131" s="34">
        <f t="shared" si="8"/>
        <v>32</v>
      </c>
      <c r="N131" s="35">
        <v>271</v>
      </c>
    </row>
    <row r="132" spans="1:14" ht="13.5" customHeight="1">
      <c r="A132" s="34">
        <f t="shared" si="2"/>
        <v>397</v>
      </c>
      <c r="B132" s="35">
        <v>1210</v>
      </c>
      <c r="C132" s="34">
        <f t="shared" si="3"/>
        <v>311</v>
      </c>
      <c r="D132" s="36">
        <v>1033</v>
      </c>
      <c r="E132" s="34">
        <f t="shared" si="4"/>
        <v>243</v>
      </c>
      <c r="F132" s="37">
        <v>880</v>
      </c>
      <c r="G132" s="34">
        <f t="shared" si="5"/>
        <v>180</v>
      </c>
      <c r="H132" s="35">
        <v>727</v>
      </c>
      <c r="I132" s="34">
        <f t="shared" si="6"/>
        <v>123</v>
      </c>
      <c r="J132" s="36">
        <v>574</v>
      </c>
      <c r="K132" s="34">
        <f t="shared" si="7"/>
        <v>72</v>
      </c>
      <c r="L132" s="37">
        <v>421</v>
      </c>
      <c r="M132" s="34">
        <f t="shared" si="8"/>
        <v>31</v>
      </c>
      <c r="N132" s="35">
        <v>268</v>
      </c>
    </row>
  </sheetData>
  <printOptions horizontalCentered="1"/>
  <pageMargins left="0.75" right="0.75" top="1" bottom="1" header="0.5" footer="0.5"/>
  <pageSetup orientation="portrait" scale="90" r:id="rId1"/>
  <headerFooter alignWithMargins="0">
    <oddHeader xml:space="preserve">&amp;C&amp;"Times,Bold"ALBERTA  YOUTH  SCORING  TABLES  </oddHeader>
    <oddFooter>&amp;C&amp;"Times,Bold"&amp;10BANTAMS - PEEWEES  GIRLS  AND  BOYS</oddFooter>
  </headerFooter>
  <rowBreaks count="1" manualBreakCount="1">
    <brk id="53" max="255" man="1"/>
  </rowBreaks>
</worksheet>
</file>

<file path=xl/worksheets/sheet9.xml><?xml version="1.0" encoding="utf-8"?>
<worksheet xmlns="http://schemas.openxmlformats.org/spreadsheetml/2006/main" xmlns:r="http://schemas.openxmlformats.org/officeDocument/2006/relationships">
  <sheetPr>
    <tabColor indexed="13"/>
  </sheetPr>
  <dimension ref="A1:L169"/>
  <sheetViews>
    <sheetView showGridLines="0" workbookViewId="0" topLeftCell="A1">
      <selection activeCell="A1" sqref="A1"/>
    </sheetView>
  </sheetViews>
  <sheetFormatPr defaultColWidth="8.796875" defaultRowHeight="15"/>
  <cols>
    <col min="1" max="1" width="6.8984375" style="0" customWidth="1"/>
    <col min="2" max="2" width="7.8984375" style="0" customWidth="1"/>
    <col min="3" max="3" width="6.8984375" style="0" customWidth="1"/>
    <col min="4" max="4" width="7.8984375" style="0" customWidth="1"/>
    <col min="5" max="5" width="6.8984375" style="0" customWidth="1"/>
    <col min="6" max="6" width="7.8984375" style="0" customWidth="1"/>
    <col min="7" max="7" width="6.8984375" style="0" customWidth="1"/>
    <col min="8" max="8" width="7.8984375" style="0" customWidth="1"/>
    <col min="9" max="9" width="6.8984375" style="0" customWidth="1"/>
    <col min="10" max="10" width="7.8984375" style="0" customWidth="1"/>
    <col min="11" max="11" width="6.8984375" style="0" customWidth="1"/>
    <col min="12" max="12" width="7.8984375" style="0" customWidth="1"/>
    <col min="13" max="16384" width="11" style="0" customWidth="1"/>
  </cols>
  <sheetData>
    <row r="1" spans="1:12" s="59" customFormat="1" ht="19.5" customHeight="1">
      <c r="A1" s="60" t="s">
        <v>28</v>
      </c>
      <c r="B1" s="55"/>
      <c r="C1" s="56"/>
      <c r="D1" s="57"/>
      <c r="E1" s="57"/>
      <c r="F1" s="57"/>
      <c r="G1" s="57"/>
      <c r="H1" s="57"/>
      <c r="I1" s="58"/>
      <c r="J1" s="58"/>
      <c r="K1" s="58"/>
      <c r="L1" s="58"/>
    </row>
    <row r="2" spans="1:12" ht="12" customHeight="1">
      <c r="A2" s="49" t="s">
        <v>9</v>
      </c>
      <c r="B2" s="31" t="s">
        <v>18</v>
      </c>
      <c r="C2" s="32" t="s">
        <v>9</v>
      </c>
      <c r="D2" s="31" t="s">
        <v>18</v>
      </c>
      <c r="E2" s="33" t="s">
        <v>9</v>
      </c>
      <c r="F2" s="31" t="s">
        <v>18</v>
      </c>
      <c r="G2" s="33" t="s">
        <v>9</v>
      </c>
      <c r="H2" s="31" t="s">
        <v>18</v>
      </c>
      <c r="I2" s="33" t="s">
        <v>9</v>
      </c>
      <c r="J2" s="31" t="s">
        <v>18</v>
      </c>
      <c r="K2" s="33" t="s">
        <v>9</v>
      </c>
      <c r="L2" s="31" t="s">
        <v>18</v>
      </c>
    </row>
    <row r="3" spans="1:12" s="29" customFormat="1" ht="12.75" customHeight="1">
      <c r="A3" s="50">
        <f>TRUNC((B3-1.28)^1.05*31.5,0)</f>
        <v>500</v>
      </c>
      <c r="B3" s="11">
        <v>15.2</v>
      </c>
      <c r="C3" s="50">
        <f>TRUNC((D3-1.28)^1.05*31.5,0)</f>
        <v>404</v>
      </c>
      <c r="D3" s="11">
        <v>12.65</v>
      </c>
      <c r="E3" s="50">
        <f>TRUNC((F3-1.28)^1.05*31.5,0)</f>
        <v>330</v>
      </c>
      <c r="F3" s="11">
        <v>10.65</v>
      </c>
      <c r="G3" s="50">
        <f>TRUNC((H3-1.28)^1.05*31.5,0)</f>
        <v>246</v>
      </c>
      <c r="H3" s="11">
        <v>8.37</v>
      </c>
      <c r="I3" s="50">
        <f>TRUNC((J3-1.28)^1.05*31.5,0)</f>
        <v>184</v>
      </c>
      <c r="J3" s="11">
        <v>6.66</v>
      </c>
      <c r="K3" s="50">
        <f>TRUNC((L3-1.28)^1.05*31.5,0)</f>
        <v>123</v>
      </c>
      <c r="L3" s="11">
        <v>4.95</v>
      </c>
    </row>
    <row r="4" spans="1:12" s="29" customFormat="1" ht="12.75" customHeight="1">
      <c r="A4" s="50">
        <f aca="true" t="shared" si="0" ref="A4:C59">TRUNC((B4-1.28)^1.05*31.5,0)</f>
        <v>498</v>
      </c>
      <c r="B4" s="11">
        <v>15.155</v>
      </c>
      <c r="C4" s="50">
        <f t="shared" si="0"/>
        <v>403</v>
      </c>
      <c r="D4" s="11">
        <v>12.615</v>
      </c>
      <c r="E4" s="50">
        <f>TRUNC((F4-1.28)^1.05*31.5,0)</f>
        <v>328</v>
      </c>
      <c r="F4" s="11">
        <v>10.61</v>
      </c>
      <c r="G4" s="50">
        <f>TRUNC((H4-1.28)^1.05*31.5,0)</f>
        <v>245</v>
      </c>
      <c r="H4" s="11">
        <v>8.34</v>
      </c>
      <c r="I4" s="50">
        <f>TRUNC((J4-1.28)^1.05*31.5,0)</f>
        <v>183</v>
      </c>
      <c r="J4" s="11">
        <v>6.63</v>
      </c>
      <c r="K4" s="50">
        <f>TRUNC((L4-1.28)^1.05*31.5,0)</f>
        <v>121</v>
      </c>
      <c r="L4" s="11">
        <v>4.9</v>
      </c>
    </row>
    <row r="5" spans="1:12" s="29" customFormat="1" ht="12.75" customHeight="1">
      <c r="A5" s="50">
        <f t="shared" si="0"/>
        <v>496</v>
      </c>
      <c r="B5" s="11">
        <v>15.11</v>
      </c>
      <c r="C5" s="50">
        <f t="shared" si="0"/>
        <v>401</v>
      </c>
      <c r="D5" s="11">
        <v>12.58</v>
      </c>
      <c r="E5" s="50">
        <f>TRUNC((F5-1.28)^1.05*31.5,0)</f>
        <v>327</v>
      </c>
      <c r="F5" s="11">
        <v>10.57</v>
      </c>
      <c r="G5" s="50">
        <f>TRUNC((H5-1.28)^1.05*31.5,0)</f>
        <v>244</v>
      </c>
      <c r="H5" s="11">
        <v>8.31</v>
      </c>
      <c r="I5" s="50">
        <f>TRUNC((J5-1.28)^1.05*31.5,0)</f>
        <v>182</v>
      </c>
      <c r="J5" s="11">
        <v>6.6</v>
      </c>
      <c r="K5" s="50">
        <f>TRUNC((L5-1.28)^1.05*31.5,0)</f>
        <v>119</v>
      </c>
      <c r="L5" s="11">
        <v>4.85</v>
      </c>
    </row>
    <row r="6" spans="1:12" s="29" customFormat="1" ht="12.75" customHeight="1">
      <c r="A6" s="50">
        <f t="shared" si="0"/>
        <v>495</v>
      </c>
      <c r="B6" s="11">
        <v>15.065</v>
      </c>
      <c r="C6" s="50">
        <f t="shared" si="0"/>
        <v>400</v>
      </c>
      <c r="D6" s="11">
        <v>12.545</v>
      </c>
      <c r="E6" s="50">
        <f>TRUNC((F6-1.28)^1.05*31.5,0)</f>
        <v>325</v>
      </c>
      <c r="F6" s="11">
        <v>10.53</v>
      </c>
      <c r="G6" s="50">
        <f>TRUNC((H6-1.28)^1.05*31.5,0)</f>
        <v>243</v>
      </c>
      <c r="H6" s="11">
        <v>8.28</v>
      </c>
      <c r="I6" s="50">
        <f>TRUNC((J6-1.28)^1.05*31.5,0)</f>
        <v>181</v>
      </c>
      <c r="J6" s="11">
        <v>6.57</v>
      </c>
      <c r="K6" s="50">
        <f>TRUNC((L6-1.28)^1.05*31.5,0)</f>
        <v>118</v>
      </c>
      <c r="L6" s="11">
        <v>4.8</v>
      </c>
    </row>
    <row r="7" spans="1:12" s="29" customFormat="1" ht="12.75" customHeight="1">
      <c r="A7" s="50">
        <f t="shared" si="0"/>
        <v>493</v>
      </c>
      <c r="B7" s="11">
        <v>15.02</v>
      </c>
      <c r="C7" s="50">
        <f t="shared" si="0"/>
        <v>399</v>
      </c>
      <c r="D7" s="11">
        <v>12.51</v>
      </c>
      <c r="E7" s="50">
        <f>TRUNC((F7-1.28)^1.05*31.5,0)</f>
        <v>324</v>
      </c>
      <c r="F7" s="11">
        <v>10.49</v>
      </c>
      <c r="G7" s="50">
        <f>TRUNC((H7-1.28)^1.05*31.5,0)</f>
        <v>241</v>
      </c>
      <c r="H7" s="11">
        <v>8.25</v>
      </c>
      <c r="I7" s="50">
        <f>TRUNC((J7-1.28)^1.05*31.5,0)</f>
        <v>180</v>
      </c>
      <c r="J7" s="11">
        <v>6.54</v>
      </c>
      <c r="K7" s="50">
        <f>TRUNC((L7-1.28)^1.05*31.5,0)</f>
        <v>116</v>
      </c>
      <c r="L7" s="11">
        <v>4.75</v>
      </c>
    </row>
    <row r="8" spans="1:12" s="29" customFormat="1" ht="12.75" customHeight="1">
      <c r="A8" s="50">
        <f t="shared" si="0"/>
        <v>491</v>
      </c>
      <c r="B8" s="11">
        <v>14.975</v>
      </c>
      <c r="C8" s="50">
        <f t="shared" si="0"/>
        <v>397</v>
      </c>
      <c r="D8" s="11">
        <v>12.475</v>
      </c>
      <c r="E8" s="50">
        <f>TRUNC((F8-1.28)^1.05*31.5,0)</f>
        <v>322</v>
      </c>
      <c r="F8" s="11">
        <v>10.45</v>
      </c>
      <c r="G8" s="50">
        <f>TRUNC((H8-1.28)^1.05*31.5,0)</f>
        <v>240</v>
      </c>
      <c r="H8" s="11">
        <v>8.22</v>
      </c>
      <c r="I8" s="50">
        <f>TRUNC((J8-1.28)^1.05*31.5,0)</f>
        <v>178</v>
      </c>
      <c r="J8" s="11">
        <v>6.51</v>
      </c>
      <c r="K8" s="50">
        <f>TRUNC((L8-1.28)^1.05*31.5,0)</f>
        <v>114</v>
      </c>
      <c r="L8" s="11">
        <v>4.7</v>
      </c>
    </row>
    <row r="9" spans="1:12" s="29" customFormat="1" ht="12.75" customHeight="1">
      <c r="A9" s="50">
        <f t="shared" si="0"/>
        <v>490</v>
      </c>
      <c r="B9" s="11">
        <v>14.93</v>
      </c>
      <c r="C9" s="50">
        <f t="shared" si="0"/>
        <v>396</v>
      </c>
      <c r="D9" s="11">
        <v>12.44</v>
      </c>
      <c r="E9" s="50">
        <f>TRUNC((F9-1.28)^1.05*31.5,0)</f>
        <v>321</v>
      </c>
      <c r="F9" s="11">
        <v>10.41</v>
      </c>
      <c r="G9" s="50">
        <f>TRUNC((H9-1.28)^1.05*31.5,0)</f>
        <v>239</v>
      </c>
      <c r="H9" s="11">
        <v>8.19</v>
      </c>
      <c r="I9" s="50">
        <f>TRUNC((J9-1.28)^1.05*31.5,0)</f>
        <v>177</v>
      </c>
      <c r="J9" s="11">
        <v>6.48</v>
      </c>
      <c r="K9" s="50">
        <f>TRUNC((L9-1.28)^1.05*31.5,0)</f>
        <v>112</v>
      </c>
      <c r="L9" s="11">
        <v>4.65</v>
      </c>
    </row>
    <row r="10" spans="1:12" s="29" customFormat="1" ht="12.75" customHeight="1">
      <c r="A10" s="50">
        <f t="shared" si="0"/>
        <v>488</v>
      </c>
      <c r="B10" s="11">
        <v>14.885</v>
      </c>
      <c r="C10" s="50">
        <f t="shared" si="0"/>
        <v>395</v>
      </c>
      <c r="D10" s="11">
        <v>12.405</v>
      </c>
      <c r="E10" s="50">
        <f>TRUNC((F10-1.28)^1.05*31.5,0)</f>
        <v>319</v>
      </c>
      <c r="F10" s="11">
        <v>10.37</v>
      </c>
      <c r="G10" s="50">
        <f>TRUNC((H10-1.28)^1.05*31.5,0)</f>
        <v>238</v>
      </c>
      <c r="H10" s="11">
        <v>8.16</v>
      </c>
      <c r="I10" s="50">
        <f>TRUNC((J10-1.28)^1.05*31.5,0)</f>
        <v>176</v>
      </c>
      <c r="J10" s="11">
        <v>6.45</v>
      </c>
      <c r="K10" s="50">
        <f>TRUNC((L10-1.28)^1.05*31.5,0)</f>
        <v>111</v>
      </c>
      <c r="L10" s="11">
        <v>4.6</v>
      </c>
    </row>
    <row r="11" spans="1:12" s="29" customFormat="1" ht="12.75" customHeight="1">
      <c r="A11" s="50">
        <f t="shared" si="0"/>
        <v>486</v>
      </c>
      <c r="B11" s="11">
        <v>14.84</v>
      </c>
      <c r="C11" s="50">
        <f t="shared" si="0"/>
        <v>393</v>
      </c>
      <c r="D11" s="11">
        <v>12.37</v>
      </c>
      <c r="E11" s="50">
        <f>TRUNC((F11-1.28)^1.05*31.5,0)</f>
        <v>318</v>
      </c>
      <c r="F11" s="11">
        <v>10.33</v>
      </c>
      <c r="G11" s="50">
        <f>TRUNC((H11-1.28)^1.05*31.5,0)</f>
        <v>237</v>
      </c>
      <c r="H11" s="11">
        <v>8.13</v>
      </c>
      <c r="I11" s="50">
        <f>TRUNC((J11-1.28)^1.05*31.5,0)</f>
        <v>175</v>
      </c>
      <c r="J11" s="11">
        <v>6.42</v>
      </c>
      <c r="K11" s="50">
        <f>TRUNC((L11-1.28)^1.05*31.5,0)</f>
        <v>109</v>
      </c>
      <c r="L11" s="11">
        <v>4.55</v>
      </c>
    </row>
    <row r="12" spans="1:12" s="29" customFormat="1" ht="12.75" customHeight="1">
      <c r="A12" s="50">
        <f t="shared" si="0"/>
        <v>484</v>
      </c>
      <c r="B12" s="11">
        <v>14.795</v>
      </c>
      <c r="C12" s="50">
        <f t="shared" si="0"/>
        <v>392</v>
      </c>
      <c r="D12" s="11">
        <v>12.335</v>
      </c>
      <c r="E12" s="50">
        <f>TRUNC((F12-1.28)^1.05*31.5,0)</f>
        <v>316</v>
      </c>
      <c r="F12" s="11">
        <v>10.29</v>
      </c>
      <c r="G12" s="50">
        <f>TRUNC((H12-1.28)^1.05*31.5,0)</f>
        <v>236</v>
      </c>
      <c r="H12" s="11">
        <v>8.1</v>
      </c>
      <c r="I12" s="50">
        <f>TRUNC((J12-1.28)^1.05*31.5,0)</f>
        <v>174</v>
      </c>
      <c r="J12" s="11">
        <v>6.39</v>
      </c>
      <c r="K12" s="50">
        <f>TRUNC((L12-1.28)^1.05*31.5,0)</f>
        <v>107</v>
      </c>
      <c r="L12" s="11">
        <v>4.5</v>
      </c>
    </row>
    <row r="13" spans="1:12" s="29" customFormat="1" ht="12.75" customHeight="1">
      <c r="A13" s="50">
        <f t="shared" si="0"/>
        <v>483</v>
      </c>
      <c r="B13" s="11">
        <v>14.75</v>
      </c>
      <c r="C13" s="50">
        <f t="shared" si="0"/>
        <v>391</v>
      </c>
      <c r="D13" s="11">
        <v>12.3</v>
      </c>
      <c r="E13" s="50">
        <f>TRUNC((F13-1.28)^1.05*31.5,0)</f>
        <v>315</v>
      </c>
      <c r="F13" s="11">
        <v>10.25</v>
      </c>
      <c r="G13" s="50">
        <f>TRUNC((H13-1.28)^1.05*31.5,0)</f>
        <v>235</v>
      </c>
      <c r="H13" s="11">
        <v>8.07</v>
      </c>
      <c r="I13" s="50">
        <f>TRUNC((J13-1.28)^1.05*31.5,0)</f>
        <v>173</v>
      </c>
      <c r="J13" s="11">
        <v>6.36</v>
      </c>
      <c r="K13" s="50">
        <f>TRUNC((L13-1.28)^1.05*31.5,0)</f>
        <v>105</v>
      </c>
      <c r="L13" s="11">
        <v>4.45</v>
      </c>
    </row>
    <row r="14" spans="1:12" s="29" customFormat="1" ht="12.75" customHeight="1">
      <c r="A14" s="50">
        <f t="shared" si="0"/>
        <v>481</v>
      </c>
      <c r="B14" s="11">
        <v>14.705</v>
      </c>
      <c r="C14" s="50">
        <f t="shared" si="0"/>
        <v>390</v>
      </c>
      <c r="D14" s="11">
        <v>12.265</v>
      </c>
      <c r="E14" s="50">
        <f>TRUNC((F14-1.28)^1.05*31.5,0)</f>
        <v>313</v>
      </c>
      <c r="F14" s="11">
        <v>10.21</v>
      </c>
      <c r="G14" s="50">
        <f>TRUNC((H14-1.28)^1.05*31.5,0)</f>
        <v>234</v>
      </c>
      <c r="H14" s="11">
        <v>8.04</v>
      </c>
      <c r="I14" s="50">
        <f>TRUNC((J14-1.28)^1.05*31.5,0)</f>
        <v>172</v>
      </c>
      <c r="J14" s="11">
        <v>6.33</v>
      </c>
      <c r="K14" s="50">
        <f>TRUNC((L14-1.28)^1.05*31.5,0)</f>
        <v>104</v>
      </c>
      <c r="L14" s="11">
        <v>4.4</v>
      </c>
    </row>
    <row r="15" spans="1:12" s="29" customFormat="1" ht="12.75" customHeight="1">
      <c r="A15" s="50">
        <f t="shared" si="0"/>
        <v>479</v>
      </c>
      <c r="B15" s="11">
        <v>14.66</v>
      </c>
      <c r="C15" s="50">
        <f t="shared" si="0"/>
        <v>388</v>
      </c>
      <c r="D15" s="11">
        <v>12.23</v>
      </c>
      <c r="E15" s="50">
        <f>TRUNC((F15-1.28)^1.05*31.5,0)</f>
        <v>312</v>
      </c>
      <c r="F15" s="11">
        <v>10.17</v>
      </c>
      <c r="G15" s="50">
        <f>TRUNC((H15-1.28)^1.05*31.5,0)</f>
        <v>233</v>
      </c>
      <c r="H15" s="11">
        <v>8.01</v>
      </c>
      <c r="I15" s="50">
        <f>TRUNC((J15-1.28)^1.05*31.5,0)</f>
        <v>171</v>
      </c>
      <c r="J15" s="11">
        <v>6.3</v>
      </c>
      <c r="K15" s="50">
        <f>TRUNC((L15-1.28)^1.05*31.5,0)</f>
        <v>102</v>
      </c>
      <c r="L15" s="11">
        <v>4.35</v>
      </c>
    </row>
    <row r="16" spans="1:12" s="29" customFormat="1" ht="12.75" customHeight="1">
      <c r="A16" s="50">
        <f t="shared" si="0"/>
        <v>478</v>
      </c>
      <c r="B16" s="11">
        <v>14.615</v>
      </c>
      <c r="C16" s="50">
        <f t="shared" si="0"/>
        <v>387</v>
      </c>
      <c r="D16" s="11">
        <v>12.195</v>
      </c>
      <c r="E16" s="50">
        <f>TRUNC((F16-1.28)^1.05*31.5,0)</f>
        <v>310</v>
      </c>
      <c r="F16" s="11">
        <v>10.13</v>
      </c>
      <c r="G16" s="50">
        <f>TRUNC((H16-1.28)^1.05*31.5,0)</f>
        <v>232</v>
      </c>
      <c r="H16" s="11">
        <v>7.98</v>
      </c>
      <c r="I16" s="50">
        <f>TRUNC((J16-1.28)^1.05*31.5,0)</f>
        <v>170</v>
      </c>
      <c r="J16" s="11">
        <v>6.27</v>
      </c>
      <c r="K16" s="50">
        <f>TRUNC((L16-1.28)^1.05*31.5,0)</f>
        <v>100</v>
      </c>
      <c r="L16" s="11">
        <v>4.3</v>
      </c>
    </row>
    <row r="17" spans="1:12" s="29" customFormat="1" ht="12.75" customHeight="1">
      <c r="A17" s="50">
        <f t="shared" si="0"/>
        <v>476</v>
      </c>
      <c r="B17" s="11">
        <v>14.57</v>
      </c>
      <c r="C17" s="50">
        <f t="shared" si="0"/>
        <v>386</v>
      </c>
      <c r="D17" s="11">
        <v>12.16</v>
      </c>
      <c r="E17" s="50">
        <f>TRUNC((F17-1.28)^1.05*31.5,0)</f>
        <v>309</v>
      </c>
      <c r="F17" s="11">
        <v>10.09</v>
      </c>
      <c r="G17" s="50">
        <f>TRUNC((H17-1.28)^1.05*31.5,0)</f>
        <v>231</v>
      </c>
      <c r="H17" s="11">
        <v>7.95</v>
      </c>
      <c r="I17" s="50">
        <f>TRUNC((J17-1.28)^1.05*31.5,0)</f>
        <v>169</v>
      </c>
      <c r="J17" s="11">
        <v>6.24</v>
      </c>
      <c r="K17" s="50">
        <f>TRUNC((L17-1.28)^1.05*31.5,0)</f>
        <v>98</v>
      </c>
      <c r="L17" s="11">
        <v>4.25</v>
      </c>
    </row>
    <row r="18" spans="1:12" s="29" customFormat="1" ht="12.75" customHeight="1">
      <c r="A18" s="50">
        <f t="shared" si="0"/>
        <v>474</v>
      </c>
      <c r="B18" s="11">
        <v>14.525</v>
      </c>
      <c r="C18" s="50">
        <f t="shared" si="0"/>
        <v>384</v>
      </c>
      <c r="D18" s="11">
        <v>12.125</v>
      </c>
      <c r="E18" s="50">
        <f>TRUNC((F18-1.28)^1.05*31.5,0)</f>
        <v>307</v>
      </c>
      <c r="F18" s="11">
        <v>10.05</v>
      </c>
      <c r="G18" s="50">
        <f>TRUNC((H18-1.28)^1.05*31.5,0)</f>
        <v>229</v>
      </c>
      <c r="H18" s="11">
        <v>7.92</v>
      </c>
      <c r="I18" s="50">
        <f>TRUNC((J18-1.28)^1.05*31.5,0)</f>
        <v>168</v>
      </c>
      <c r="J18" s="11">
        <v>6.21</v>
      </c>
      <c r="K18" s="50">
        <f>TRUNC((L18-1.28)^1.05*31.5,0)</f>
        <v>97</v>
      </c>
      <c r="L18" s="11">
        <v>4.2</v>
      </c>
    </row>
    <row r="19" spans="1:12" s="29" customFormat="1" ht="12.75" customHeight="1">
      <c r="A19" s="50">
        <f t="shared" si="0"/>
        <v>473</v>
      </c>
      <c r="B19" s="11">
        <v>14.48</v>
      </c>
      <c r="C19" s="50">
        <f t="shared" si="0"/>
        <v>383</v>
      </c>
      <c r="D19" s="11">
        <v>12.09</v>
      </c>
      <c r="E19" s="50">
        <f>TRUNC((F19-1.28)^1.05*31.5,0)</f>
        <v>306</v>
      </c>
      <c r="F19" s="11">
        <v>10.01</v>
      </c>
      <c r="G19" s="50">
        <f>TRUNC((H19-1.28)^1.05*31.5,0)</f>
        <v>228</v>
      </c>
      <c r="H19" s="11">
        <v>7.89</v>
      </c>
      <c r="I19" s="50">
        <f>TRUNC((J19-1.28)^1.05*31.5,0)</f>
        <v>167</v>
      </c>
      <c r="J19" s="11">
        <v>6.18</v>
      </c>
      <c r="K19" s="50">
        <f>TRUNC((L19-1.28)^1.05*31.5,0)</f>
        <v>95</v>
      </c>
      <c r="L19" s="11">
        <v>4.15</v>
      </c>
    </row>
    <row r="20" spans="1:12" s="29" customFormat="1" ht="12.75" customHeight="1">
      <c r="A20" s="50">
        <f t="shared" si="0"/>
        <v>471</v>
      </c>
      <c r="B20" s="11">
        <v>14.435</v>
      </c>
      <c r="C20" s="50">
        <f t="shared" si="0"/>
        <v>382</v>
      </c>
      <c r="D20" s="11">
        <v>12.055</v>
      </c>
      <c r="E20" s="50">
        <f>TRUNC((F20-1.28)^1.05*31.5,0)</f>
        <v>304</v>
      </c>
      <c r="F20" s="11">
        <v>9.97</v>
      </c>
      <c r="G20" s="50">
        <f>TRUNC((H20-1.28)^1.05*31.5,0)</f>
        <v>227</v>
      </c>
      <c r="H20" s="11">
        <v>7.86</v>
      </c>
      <c r="I20" s="50">
        <f>TRUNC((J20-1.28)^1.05*31.5,0)</f>
        <v>166</v>
      </c>
      <c r="J20" s="11">
        <v>6.15</v>
      </c>
      <c r="K20" s="50">
        <f>TRUNC((L20-1.28)^1.05*31.5,0)</f>
        <v>93</v>
      </c>
      <c r="L20" s="11">
        <v>4.1</v>
      </c>
    </row>
    <row r="21" spans="1:12" s="29" customFormat="1" ht="12.75" customHeight="1">
      <c r="A21" s="50">
        <f t="shared" si="0"/>
        <v>469</v>
      </c>
      <c r="B21" s="11">
        <v>14.39</v>
      </c>
      <c r="C21" s="50">
        <f t="shared" si="0"/>
        <v>380</v>
      </c>
      <c r="D21" s="11">
        <v>12.02</v>
      </c>
      <c r="E21" s="50">
        <f>TRUNC((F21-1.28)^1.05*31.5,0)</f>
        <v>303</v>
      </c>
      <c r="F21" s="11">
        <v>9.93</v>
      </c>
      <c r="G21" s="50">
        <f>TRUNC((H21-1.28)^1.05*31.5,0)</f>
        <v>226</v>
      </c>
      <c r="H21" s="11">
        <v>7.83</v>
      </c>
      <c r="I21" s="50">
        <f>TRUNC((J21-1.28)^1.05*31.5,0)</f>
        <v>164</v>
      </c>
      <c r="J21" s="11">
        <v>6.12</v>
      </c>
      <c r="K21" s="50">
        <f>TRUNC((L21-1.28)^1.05*31.5,0)</f>
        <v>91</v>
      </c>
      <c r="L21" s="11">
        <v>4.05</v>
      </c>
    </row>
    <row r="22" spans="1:12" s="29" customFormat="1" ht="12.75" customHeight="1">
      <c r="A22" s="50">
        <f t="shared" si="0"/>
        <v>467</v>
      </c>
      <c r="B22" s="11">
        <v>14.345</v>
      </c>
      <c r="C22" s="50">
        <f t="shared" si="0"/>
        <v>379</v>
      </c>
      <c r="D22" s="11">
        <v>11.985</v>
      </c>
      <c r="E22" s="50">
        <f>TRUNC((F22-1.28)^1.05*31.5,0)</f>
        <v>302</v>
      </c>
      <c r="F22" s="11">
        <v>9.89</v>
      </c>
      <c r="G22" s="50">
        <f>TRUNC((H22-1.28)^1.05*31.5,0)</f>
        <v>225</v>
      </c>
      <c r="H22" s="11">
        <v>7.8</v>
      </c>
      <c r="I22" s="50">
        <f>TRUNC((J22-1.28)^1.05*31.5,0)</f>
        <v>163</v>
      </c>
      <c r="J22" s="11">
        <v>6.09</v>
      </c>
      <c r="K22" s="50">
        <f>TRUNC((L22-1.28)^1.05*31.5,0)</f>
        <v>90</v>
      </c>
      <c r="L22" s="11">
        <v>4</v>
      </c>
    </row>
    <row r="23" spans="1:12" s="29" customFormat="1" ht="12.75" customHeight="1">
      <c r="A23" s="50">
        <f t="shared" si="0"/>
        <v>466</v>
      </c>
      <c r="B23" s="11">
        <v>14.3</v>
      </c>
      <c r="C23" s="50">
        <f t="shared" si="0"/>
        <v>378</v>
      </c>
      <c r="D23" s="11">
        <v>11.95</v>
      </c>
      <c r="E23" s="50">
        <f>TRUNC((F23-1.28)^1.05*31.5,0)</f>
        <v>300</v>
      </c>
      <c r="F23" s="11">
        <v>9.85</v>
      </c>
      <c r="G23" s="50">
        <f>TRUNC((H23-1.28)^1.05*31.5,0)</f>
        <v>224</v>
      </c>
      <c r="H23" s="11">
        <v>7.77</v>
      </c>
      <c r="I23" s="50">
        <f>TRUNC((J23-1.28)^1.05*31.5,0)</f>
        <v>162</v>
      </c>
      <c r="J23" s="11">
        <v>6.06</v>
      </c>
      <c r="K23" s="50">
        <f>TRUNC((L23-1.28)^1.05*31.5,0)</f>
        <v>88</v>
      </c>
      <c r="L23" s="11">
        <v>3.95</v>
      </c>
    </row>
    <row r="24" spans="1:12" s="29" customFormat="1" ht="12.75" customHeight="1">
      <c r="A24" s="50">
        <f t="shared" si="0"/>
        <v>464</v>
      </c>
      <c r="B24" s="11">
        <v>14.255</v>
      </c>
      <c r="C24" s="50">
        <f t="shared" si="0"/>
        <v>377</v>
      </c>
      <c r="D24" s="11">
        <v>11.915</v>
      </c>
      <c r="E24" s="50">
        <f>TRUNC((F24-1.28)^1.05*31.5,0)</f>
        <v>299</v>
      </c>
      <c r="F24" s="11">
        <v>9.81</v>
      </c>
      <c r="G24" s="50">
        <f>TRUNC((H24-1.28)^1.05*31.5,0)</f>
        <v>223</v>
      </c>
      <c r="H24" s="11">
        <v>7.74</v>
      </c>
      <c r="I24" s="50">
        <f>TRUNC((J24-1.28)^1.05*31.5,0)</f>
        <v>161</v>
      </c>
      <c r="J24" s="11">
        <v>6.03</v>
      </c>
      <c r="K24" s="50">
        <f>TRUNC((L24-1.28)^1.05*31.5,0)</f>
        <v>86</v>
      </c>
      <c r="L24" s="11">
        <v>3.9</v>
      </c>
    </row>
    <row r="25" spans="1:12" s="29" customFormat="1" ht="12.75" customHeight="1">
      <c r="A25" s="50">
        <f t="shared" si="0"/>
        <v>462</v>
      </c>
      <c r="B25" s="11">
        <v>14.21</v>
      </c>
      <c r="C25" s="50">
        <f t="shared" si="0"/>
        <v>375</v>
      </c>
      <c r="D25" s="11">
        <v>11.88</v>
      </c>
      <c r="E25" s="50">
        <f>TRUNC((F25-1.28)^1.05*31.5,0)</f>
        <v>297</v>
      </c>
      <c r="F25" s="11">
        <v>9.77</v>
      </c>
      <c r="G25" s="50">
        <f>TRUNC((H25-1.28)^1.05*31.5,0)</f>
        <v>222</v>
      </c>
      <c r="H25" s="11">
        <v>7.71</v>
      </c>
      <c r="I25" s="50">
        <f>TRUNC((J25-1.28)^1.05*31.5,0)</f>
        <v>160</v>
      </c>
      <c r="J25" s="11">
        <v>6</v>
      </c>
      <c r="K25" s="50">
        <f>TRUNC((L25-1.28)^1.05*31.5,0)</f>
        <v>84</v>
      </c>
      <c r="L25" s="11">
        <v>3.85</v>
      </c>
    </row>
    <row r="26" spans="1:12" s="29" customFormat="1" ht="12.75" customHeight="1">
      <c r="A26" s="50">
        <f t="shared" si="0"/>
        <v>461</v>
      </c>
      <c r="B26" s="11">
        <v>14.165</v>
      </c>
      <c r="C26" s="50">
        <f t="shared" si="0"/>
        <v>374</v>
      </c>
      <c r="D26" s="11">
        <v>11.845</v>
      </c>
      <c r="E26" s="50">
        <f>TRUNC((F26-1.28)^1.05*31.5,0)</f>
        <v>296</v>
      </c>
      <c r="F26" s="11">
        <v>9.73</v>
      </c>
      <c r="G26" s="50">
        <f>TRUNC((H26-1.28)^1.05*31.5,0)</f>
        <v>221</v>
      </c>
      <c r="H26" s="11">
        <v>7.68</v>
      </c>
      <c r="I26" s="50">
        <f>TRUNC((J26-1.28)^1.05*31.5,0)</f>
        <v>159</v>
      </c>
      <c r="J26" s="11">
        <v>5.97</v>
      </c>
      <c r="K26" s="50">
        <f>TRUNC((L26-1.28)^1.05*31.5,0)</f>
        <v>83</v>
      </c>
      <c r="L26" s="11">
        <v>3.8</v>
      </c>
    </row>
    <row r="27" spans="1:12" s="29" customFormat="1" ht="12.75" customHeight="1">
      <c r="A27" s="50">
        <f t="shared" si="0"/>
        <v>459</v>
      </c>
      <c r="B27" s="11">
        <v>14.12</v>
      </c>
      <c r="C27" s="50">
        <f t="shared" si="0"/>
        <v>373</v>
      </c>
      <c r="D27" s="11">
        <v>11.81</v>
      </c>
      <c r="E27" s="50">
        <f>TRUNC((F27-1.28)^1.05*31.5,0)</f>
        <v>294</v>
      </c>
      <c r="F27" s="11">
        <v>9.69</v>
      </c>
      <c r="G27" s="50">
        <f>TRUNC((H27-1.28)^1.05*31.5,0)</f>
        <v>220</v>
      </c>
      <c r="H27" s="11">
        <v>7.65</v>
      </c>
      <c r="I27" s="50">
        <f>TRUNC((J27-1.28)^1.05*31.5,0)</f>
        <v>158</v>
      </c>
      <c r="J27" s="11">
        <v>5.94</v>
      </c>
      <c r="K27" s="50">
        <f>TRUNC((L27-1.28)^1.05*31.5,0)</f>
        <v>81</v>
      </c>
      <c r="L27" s="11">
        <v>3.75</v>
      </c>
    </row>
    <row r="28" spans="1:12" s="29" customFormat="1" ht="12.75" customHeight="1">
      <c r="A28" s="50">
        <f t="shared" si="0"/>
        <v>457</v>
      </c>
      <c r="B28" s="11">
        <v>14.075</v>
      </c>
      <c r="C28" s="50">
        <f t="shared" si="0"/>
        <v>371</v>
      </c>
      <c r="D28" s="11">
        <v>11.775</v>
      </c>
      <c r="E28" s="50">
        <f>TRUNC((F28-1.28)^1.05*31.5,0)</f>
        <v>293</v>
      </c>
      <c r="F28" s="11">
        <v>9.65</v>
      </c>
      <c r="G28" s="50">
        <f>TRUNC((H28-1.28)^1.05*31.5,0)</f>
        <v>219</v>
      </c>
      <c r="H28" s="11">
        <v>7.62</v>
      </c>
      <c r="I28" s="50">
        <f>TRUNC((J28-1.28)^1.05*31.5,0)</f>
        <v>157</v>
      </c>
      <c r="J28" s="11">
        <v>5.91</v>
      </c>
      <c r="K28" s="50">
        <f>TRUNC((L28-1.28)^1.05*31.5,0)</f>
        <v>79</v>
      </c>
      <c r="L28" s="11">
        <v>3.7</v>
      </c>
    </row>
    <row r="29" spans="1:12" s="29" customFormat="1" ht="12.75" customHeight="1">
      <c r="A29" s="50">
        <f t="shared" si="0"/>
        <v>456</v>
      </c>
      <c r="B29" s="11">
        <v>14.03</v>
      </c>
      <c r="C29" s="50">
        <f t="shared" si="0"/>
        <v>370</v>
      </c>
      <c r="D29" s="11">
        <v>11.74</v>
      </c>
      <c r="E29" s="50">
        <f>TRUNC((F29-1.28)^1.05*31.5,0)</f>
        <v>291</v>
      </c>
      <c r="F29" s="11">
        <v>9.61</v>
      </c>
      <c r="G29" s="50">
        <f>TRUNC((H29-1.28)^1.05*31.5,0)</f>
        <v>217</v>
      </c>
      <c r="H29" s="11">
        <v>7.59</v>
      </c>
      <c r="I29" s="50">
        <f>TRUNC((J29-1.28)^1.05*31.5,0)</f>
        <v>156</v>
      </c>
      <c r="J29" s="11">
        <v>5.88</v>
      </c>
      <c r="K29" s="50">
        <f>TRUNC((L29-1.28)^1.05*31.5,0)</f>
        <v>77</v>
      </c>
      <c r="L29" s="11">
        <v>3.65</v>
      </c>
    </row>
    <row r="30" spans="1:12" s="29" customFormat="1" ht="12.75" customHeight="1">
      <c r="A30" s="50">
        <f t="shared" si="0"/>
        <v>454</v>
      </c>
      <c r="B30" s="11">
        <v>13.985</v>
      </c>
      <c r="C30" s="50">
        <f t="shared" si="0"/>
        <v>369</v>
      </c>
      <c r="D30" s="11">
        <v>11.705</v>
      </c>
      <c r="E30" s="50">
        <f>TRUNC((F30-1.28)^1.05*31.5,0)</f>
        <v>290</v>
      </c>
      <c r="F30" s="11">
        <v>9.57</v>
      </c>
      <c r="G30" s="50">
        <f>TRUNC((H30-1.28)^1.05*31.5,0)</f>
        <v>216</v>
      </c>
      <c r="H30" s="11">
        <v>7.56</v>
      </c>
      <c r="I30" s="50">
        <f>TRUNC((J30-1.28)^1.05*31.5,0)</f>
        <v>155</v>
      </c>
      <c r="J30" s="11">
        <v>5.85</v>
      </c>
      <c r="K30" s="50">
        <f>TRUNC((L30-1.28)^1.05*31.5,0)</f>
        <v>76</v>
      </c>
      <c r="L30" s="11">
        <v>3.6</v>
      </c>
    </row>
    <row r="31" spans="1:12" s="29" customFormat="1" ht="12.75" customHeight="1">
      <c r="A31" s="50">
        <f t="shared" si="0"/>
        <v>452</v>
      </c>
      <c r="B31" s="11">
        <v>13.94</v>
      </c>
      <c r="C31" s="50">
        <f t="shared" si="0"/>
        <v>367</v>
      </c>
      <c r="D31" s="11">
        <v>11.67</v>
      </c>
      <c r="E31" s="50">
        <f>TRUNC((F31-1.28)^1.05*31.5,0)</f>
        <v>288</v>
      </c>
      <c r="F31" s="11">
        <v>9.53</v>
      </c>
      <c r="G31" s="50">
        <f>TRUNC((H31-1.28)^1.05*31.5,0)</f>
        <v>215</v>
      </c>
      <c r="H31" s="11">
        <v>7.53</v>
      </c>
      <c r="I31" s="50">
        <f>TRUNC((J31-1.28)^1.05*31.5,0)</f>
        <v>154</v>
      </c>
      <c r="J31" s="11">
        <v>5.82</v>
      </c>
      <c r="K31" s="50">
        <f>TRUNC((L31-1.28)^1.05*31.5,0)</f>
        <v>74</v>
      </c>
      <c r="L31" s="11">
        <v>3.55</v>
      </c>
    </row>
    <row r="32" spans="1:12" s="29" customFormat="1" ht="12.75" customHeight="1">
      <c r="A32" s="50">
        <f t="shared" si="0"/>
        <v>451</v>
      </c>
      <c r="B32" s="11">
        <v>13.895</v>
      </c>
      <c r="C32" s="50">
        <f t="shared" si="0"/>
        <v>366</v>
      </c>
      <c r="D32" s="11">
        <v>11.635</v>
      </c>
      <c r="E32" s="50">
        <f>TRUNC((F32-1.28)^1.05*31.5,0)</f>
        <v>287</v>
      </c>
      <c r="F32" s="11">
        <v>9.49</v>
      </c>
      <c r="G32" s="50">
        <f>TRUNC((H32-1.28)^1.05*31.5,0)</f>
        <v>214</v>
      </c>
      <c r="H32" s="11">
        <v>7.5</v>
      </c>
      <c r="I32" s="50">
        <f>TRUNC((J32-1.28)^1.05*31.5,0)</f>
        <v>153</v>
      </c>
      <c r="J32" s="11">
        <v>5.79</v>
      </c>
      <c r="K32" s="50">
        <f>TRUNC((L32-1.28)^1.05*31.5,0)</f>
        <v>72</v>
      </c>
      <c r="L32" s="11">
        <v>3.5</v>
      </c>
    </row>
    <row r="33" spans="1:12" s="29" customFormat="1" ht="12.75" customHeight="1">
      <c r="A33" s="50">
        <f t="shared" si="0"/>
        <v>449</v>
      </c>
      <c r="B33" s="11">
        <v>13.85</v>
      </c>
      <c r="C33" s="50">
        <f t="shared" si="0"/>
        <v>365</v>
      </c>
      <c r="D33" s="11">
        <v>11.6</v>
      </c>
      <c r="E33" s="50">
        <f>TRUNC((F33-1.28)^1.05*31.5,0)</f>
        <v>285</v>
      </c>
      <c r="F33" s="11">
        <v>9.45</v>
      </c>
      <c r="G33" s="50">
        <f>TRUNC((H33-1.28)^1.05*31.5,0)</f>
        <v>213</v>
      </c>
      <c r="H33" s="11">
        <v>7.47</v>
      </c>
      <c r="I33" s="50">
        <f>TRUNC((J33-1.28)^1.05*31.5,0)</f>
        <v>152</v>
      </c>
      <c r="J33" s="11">
        <v>5.76</v>
      </c>
      <c r="K33" s="50">
        <f>TRUNC((L33-1.28)^1.05*31.5,0)</f>
        <v>71</v>
      </c>
      <c r="L33" s="11">
        <v>3.45</v>
      </c>
    </row>
    <row r="34" spans="1:12" s="29" customFormat="1" ht="12.75" customHeight="1">
      <c r="A34" s="50">
        <f t="shared" si="0"/>
        <v>447</v>
      </c>
      <c r="B34" s="11">
        <v>13.805</v>
      </c>
      <c r="C34" s="50">
        <f t="shared" si="0"/>
        <v>364</v>
      </c>
      <c r="D34" s="11">
        <v>11.565</v>
      </c>
      <c r="E34" s="50">
        <f>TRUNC((F34-1.28)^1.05*31.5,0)</f>
        <v>284</v>
      </c>
      <c r="F34" s="11">
        <v>9.41</v>
      </c>
      <c r="G34" s="50">
        <f>TRUNC((H34-1.28)^1.05*31.5,0)</f>
        <v>212</v>
      </c>
      <c r="H34" s="11">
        <v>7.44</v>
      </c>
      <c r="I34" s="50">
        <f>TRUNC((J34-1.28)^1.05*31.5,0)</f>
        <v>151</v>
      </c>
      <c r="J34" s="11">
        <v>5.73</v>
      </c>
      <c r="K34" s="50">
        <f>TRUNC((L34-1.28)^1.05*31.5,0)</f>
        <v>69</v>
      </c>
      <c r="L34" s="11">
        <v>3.4</v>
      </c>
    </row>
    <row r="35" spans="1:12" s="29" customFormat="1" ht="12.75" customHeight="1">
      <c r="A35" s="50">
        <f t="shared" si="0"/>
        <v>446</v>
      </c>
      <c r="B35" s="11">
        <v>13.76</v>
      </c>
      <c r="C35" s="50">
        <f t="shared" si="0"/>
        <v>362</v>
      </c>
      <c r="D35" s="11">
        <v>11.53</v>
      </c>
      <c r="E35" s="50">
        <f>TRUNC((F35-1.28)^1.05*31.5,0)</f>
        <v>282</v>
      </c>
      <c r="F35" s="11">
        <v>9.37</v>
      </c>
      <c r="G35" s="50">
        <f>TRUNC((H35-1.28)^1.05*31.5,0)</f>
        <v>211</v>
      </c>
      <c r="H35" s="11">
        <v>7.41</v>
      </c>
      <c r="I35" s="50">
        <f>TRUNC((J35-1.28)^1.05*31.5,0)</f>
        <v>149</v>
      </c>
      <c r="J35" s="11">
        <v>5.7</v>
      </c>
      <c r="K35" s="50">
        <f>TRUNC((L35-1.28)^1.05*31.5,0)</f>
        <v>67</v>
      </c>
      <c r="L35" s="11">
        <v>3.35</v>
      </c>
    </row>
    <row r="36" spans="1:12" s="29" customFormat="1" ht="12.75" customHeight="1">
      <c r="A36" s="50">
        <f t="shared" si="0"/>
        <v>444</v>
      </c>
      <c r="B36" s="11">
        <v>13.715</v>
      </c>
      <c r="C36" s="50">
        <f t="shared" si="0"/>
        <v>361</v>
      </c>
      <c r="D36" s="11">
        <v>11.495</v>
      </c>
      <c r="E36" s="50">
        <f>TRUNC((F36-1.28)^1.05*31.5,0)</f>
        <v>281</v>
      </c>
      <c r="F36" s="11">
        <v>9.33</v>
      </c>
      <c r="G36" s="50">
        <f>TRUNC((H36-1.28)^1.05*31.5,0)</f>
        <v>210</v>
      </c>
      <c r="H36" s="11">
        <v>7.38</v>
      </c>
      <c r="I36" s="50">
        <f>TRUNC((J36-1.28)^1.05*31.5,0)</f>
        <v>148</v>
      </c>
      <c r="J36" s="11">
        <v>5.67</v>
      </c>
      <c r="K36" s="50">
        <f>TRUNC((L36-1.28)^1.05*31.5,0)</f>
        <v>65</v>
      </c>
      <c r="L36" s="11">
        <v>3.3</v>
      </c>
    </row>
    <row r="37" spans="1:12" s="29" customFormat="1" ht="12.75" customHeight="1">
      <c r="A37" s="50">
        <f t="shared" si="0"/>
        <v>442</v>
      </c>
      <c r="B37" s="11">
        <v>13.67</v>
      </c>
      <c r="C37" s="50">
        <f t="shared" si="0"/>
        <v>360</v>
      </c>
      <c r="D37" s="11">
        <v>11.46</v>
      </c>
      <c r="E37" s="50">
        <f>TRUNC((F37-1.28)^1.05*31.5,0)</f>
        <v>279</v>
      </c>
      <c r="F37" s="11">
        <v>9.29</v>
      </c>
      <c r="G37" s="50">
        <f>TRUNC((H37-1.28)^1.05*31.5,0)</f>
        <v>209</v>
      </c>
      <c r="H37" s="11">
        <v>7.35</v>
      </c>
      <c r="I37" s="50">
        <f>TRUNC((J37-1.28)^1.05*31.5,0)</f>
        <v>147</v>
      </c>
      <c r="J37" s="11">
        <v>5.64</v>
      </c>
      <c r="K37" s="50">
        <f>TRUNC((L37-1.28)^1.05*31.5,0)</f>
        <v>64</v>
      </c>
      <c r="L37" s="11">
        <v>3.25</v>
      </c>
    </row>
    <row r="38" spans="1:12" s="29" customFormat="1" ht="12.75" customHeight="1">
      <c r="A38" s="50">
        <f t="shared" si="0"/>
        <v>440</v>
      </c>
      <c r="B38" s="11">
        <v>13.625</v>
      </c>
      <c r="C38" s="50">
        <f t="shared" si="0"/>
        <v>358</v>
      </c>
      <c r="D38" s="11">
        <v>11.425</v>
      </c>
      <c r="E38" s="50">
        <f>TRUNC((F38-1.28)^1.05*31.5,0)</f>
        <v>278</v>
      </c>
      <c r="F38" s="11">
        <v>9.25</v>
      </c>
      <c r="G38" s="50">
        <f>TRUNC((H38-1.28)^1.05*31.5,0)</f>
        <v>208</v>
      </c>
      <c r="H38" s="11">
        <v>7.32</v>
      </c>
      <c r="I38" s="50">
        <f>TRUNC((J38-1.28)^1.05*31.5,0)</f>
        <v>146</v>
      </c>
      <c r="J38" s="11">
        <v>5.61</v>
      </c>
      <c r="K38" s="50">
        <f>TRUNC((L38-1.28)^1.05*31.5,0)</f>
        <v>62</v>
      </c>
      <c r="L38" s="11">
        <v>3.2</v>
      </c>
    </row>
    <row r="39" spans="1:12" s="29" customFormat="1" ht="12.75" customHeight="1">
      <c r="A39" s="50">
        <f t="shared" si="0"/>
        <v>439</v>
      </c>
      <c r="B39" s="11">
        <v>13.58</v>
      </c>
      <c r="C39" s="50">
        <f t="shared" si="0"/>
        <v>357</v>
      </c>
      <c r="D39" s="11">
        <v>11.39</v>
      </c>
      <c r="E39" s="50">
        <f>TRUNC((F39-1.28)^1.05*31.5,0)</f>
        <v>277</v>
      </c>
      <c r="F39" s="11">
        <v>9.21</v>
      </c>
      <c r="G39" s="50">
        <f>TRUNC((H39-1.28)^1.05*31.5,0)</f>
        <v>207</v>
      </c>
      <c r="H39" s="11">
        <v>7.29</v>
      </c>
      <c r="I39" s="50">
        <f>TRUNC((J39-1.28)^1.05*31.5,0)</f>
        <v>145</v>
      </c>
      <c r="J39" s="11">
        <v>5.58</v>
      </c>
      <c r="K39" s="50">
        <f>TRUNC((L39-1.28)^1.05*31.5,0)</f>
        <v>60</v>
      </c>
      <c r="L39" s="11">
        <v>3.15</v>
      </c>
    </row>
    <row r="40" spans="1:12" s="29" customFormat="1" ht="12.75" customHeight="1">
      <c r="A40" s="50">
        <f t="shared" si="0"/>
        <v>437</v>
      </c>
      <c r="B40" s="11">
        <v>13.535</v>
      </c>
      <c r="C40" s="50">
        <f t="shared" si="0"/>
        <v>356</v>
      </c>
      <c r="D40" s="11">
        <v>11.355</v>
      </c>
      <c r="E40" s="50">
        <f>TRUNC((F40-1.28)^1.05*31.5,0)</f>
        <v>275</v>
      </c>
      <c r="F40" s="11">
        <v>9.17</v>
      </c>
      <c r="G40" s="50">
        <f>TRUNC((H40-1.28)^1.05*31.5,0)</f>
        <v>205</v>
      </c>
      <c r="H40" s="11">
        <v>7.26</v>
      </c>
      <c r="I40" s="50">
        <f>TRUNC((J40-1.28)^1.05*31.5,0)</f>
        <v>144</v>
      </c>
      <c r="J40" s="11">
        <v>5.55</v>
      </c>
      <c r="K40" s="50">
        <f>TRUNC((L40-1.28)^1.05*31.5,0)</f>
        <v>59</v>
      </c>
      <c r="L40" s="11">
        <v>3.1</v>
      </c>
    </row>
    <row r="41" spans="1:12" s="29" customFormat="1" ht="12.75" customHeight="1">
      <c r="A41" s="50">
        <f t="shared" si="0"/>
        <v>435</v>
      </c>
      <c r="B41" s="11">
        <v>13.49</v>
      </c>
      <c r="C41" s="50">
        <f t="shared" si="0"/>
        <v>354</v>
      </c>
      <c r="D41" s="11">
        <v>11.32</v>
      </c>
      <c r="E41" s="50">
        <f>TRUNC((F41-1.28)^1.05*31.5,0)</f>
        <v>274</v>
      </c>
      <c r="F41" s="11">
        <v>9.13</v>
      </c>
      <c r="G41" s="50">
        <f>TRUNC((H41-1.28)^1.05*31.5,0)</f>
        <v>204</v>
      </c>
      <c r="H41" s="11">
        <v>7.23</v>
      </c>
      <c r="I41" s="50">
        <f>TRUNC((J41-1.28)^1.05*31.5,0)</f>
        <v>143</v>
      </c>
      <c r="J41" s="11">
        <v>5.52</v>
      </c>
      <c r="K41" s="50">
        <f>TRUNC((L41-1.28)^1.05*31.5,0)</f>
        <v>57</v>
      </c>
      <c r="L41" s="11">
        <v>3.05</v>
      </c>
    </row>
    <row r="42" spans="1:12" s="29" customFormat="1" ht="12.75" customHeight="1">
      <c r="A42" s="50">
        <f t="shared" si="0"/>
        <v>434</v>
      </c>
      <c r="B42" s="11">
        <v>13.445</v>
      </c>
      <c r="C42" s="50">
        <f t="shared" si="0"/>
        <v>353</v>
      </c>
      <c r="D42" s="11">
        <v>11.285</v>
      </c>
      <c r="E42" s="50">
        <f>TRUNC((F42-1.28)^1.05*31.5,0)</f>
        <v>272</v>
      </c>
      <c r="F42" s="11">
        <v>9.09</v>
      </c>
      <c r="G42" s="50">
        <f>TRUNC((H42-1.28)^1.05*31.5,0)</f>
        <v>203</v>
      </c>
      <c r="H42" s="11">
        <v>7.2</v>
      </c>
      <c r="I42" s="50">
        <f>TRUNC((J42-1.28)^1.05*31.5,0)</f>
        <v>142</v>
      </c>
      <c r="J42" s="11">
        <v>5.49</v>
      </c>
      <c r="K42" s="50">
        <f>TRUNC((L42-1.28)^1.05*31.5,0)</f>
        <v>55</v>
      </c>
      <c r="L42" s="11">
        <v>3</v>
      </c>
    </row>
    <row r="43" spans="1:12" s="29" customFormat="1" ht="12.75" customHeight="1">
      <c r="A43" s="50">
        <f t="shared" si="0"/>
        <v>432</v>
      </c>
      <c r="B43" s="11">
        <v>13.4</v>
      </c>
      <c r="C43" s="50">
        <f t="shared" si="0"/>
        <v>352</v>
      </c>
      <c r="D43" s="11">
        <v>11.25</v>
      </c>
      <c r="E43" s="50">
        <f>TRUNC((F43-1.28)^1.05*31.5,0)</f>
        <v>271</v>
      </c>
      <c r="F43" s="11">
        <v>9.05</v>
      </c>
      <c r="G43" s="50">
        <f>TRUNC((H43-1.28)^1.05*31.5,0)</f>
        <v>202</v>
      </c>
      <c r="H43" s="11">
        <v>7.17</v>
      </c>
      <c r="I43" s="50">
        <f>TRUNC((J43-1.28)^1.05*31.5,0)</f>
        <v>141</v>
      </c>
      <c r="J43" s="11">
        <v>5.46</v>
      </c>
      <c r="K43" s="50">
        <f>TRUNC((L43-1.28)^1.05*31.5,0)</f>
        <v>53</v>
      </c>
      <c r="L43" s="11">
        <v>2.95</v>
      </c>
    </row>
    <row r="44" spans="1:12" s="29" customFormat="1" ht="12.75" customHeight="1">
      <c r="A44" s="50">
        <f t="shared" si="0"/>
        <v>430</v>
      </c>
      <c r="B44" s="11">
        <v>13.355</v>
      </c>
      <c r="C44" s="50">
        <f t="shared" si="0"/>
        <v>351</v>
      </c>
      <c r="D44" s="11">
        <v>11.215</v>
      </c>
      <c r="E44" s="50">
        <f>TRUNC((F44-1.28)^1.05*31.5,0)</f>
        <v>269</v>
      </c>
      <c r="F44" s="11">
        <v>9.01</v>
      </c>
      <c r="G44" s="50">
        <f>TRUNC((H44-1.28)^1.05*31.5,0)</f>
        <v>201</v>
      </c>
      <c r="H44" s="11">
        <v>7.14</v>
      </c>
      <c r="I44" s="50">
        <f>TRUNC((J44-1.28)^1.05*31.5,0)</f>
        <v>140</v>
      </c>
      <c r="J44" s="11">
        <v>5.43</v>
      </c>
      <c r="K44" s="50">
        <f>TRUNC((L44-1.28)^1.05*31.5,0)</f>
        <v>52</v>
      </c>
      <c r="L44" s="11">
        <v>2.9</v>
      </c>
    </row>
    <row r="45" spans="1:12" s="29" customFormat="1" ht="12.75" customHeight="1">
      <c r="A45" s="50">
        <f t="shared" si="0"/>
        <v>429</v>
      </c>
      <c r="B45" s="11">
        <v>13.31</v>
      </c>
      <c r="C45" s="50">
        <f t="shared" si="0"/>
        <v>349</v>
      </c>
      <c r="D45" s="11">
        <v>11.18</v>
      </c>
      <c r="E45" s="50">
        <f>TRUNC((F45-1.28)^1.05*31.5,0)</f>
        <v>268</v>
      </c>
      <c r="F45" s="11">
        <v>8.97</v>
      </c>
      <c r="G45" s="50">
        <f>TRUNC((H45-1.28)^1.05*31.5,0)</f>
        <v>200</v>
      </c>
      <c r="H45" s="11">
        <v>7.11</v>
      </c>
      <c r="I45" s="50">
        <f>TRUNC((J45-1.28)^1.05*31.5,0)</f>
        <v>139</v>
      </c>
      <c r="J45" s="11">
        <v>5.4</v>
      </c>
      <c r="K45" s="50">
        <f>TRUNC((L45-1.28)^1.05*31.5,0)</f>
        <v>50</v>
      </c>
      <c r="L45" s="11">
        <v>2.85</v>
      </c>
    </row>
    <row r="46" spans="1:12" s="29" customFormat="1" ht="12.75" customHeight="1">
      <c r="A46" s="50">
        <f t="shared" si="0"/>
        <v>427</v>
      </c>
      <c r="B46" s="11">
        <v>13.265</v>
      </c>
      <c r="C46" s="50">
        <f t="shared" si="0"/>
        <v>348</v>
      </c>
      <c r="D46" s="11">
        <v>11.145</v>
      </c>
      <c r="E46" s="50">
        <f>TRUNC((F46-1.28)^1.05*31.5,0)</f>
        <v>266</v>
      </c>
      <c r="F46" s="11">
        <v>8.93</v>
      </c>
      <c r="G46" s="50">
        <f>TRUNC((H46-1.28)^1.05*31.5,0)</f>
        <v>199</v>
      </c>
      <c r="H46" s="11">
        <v>7.08</v>
      </c>
      <c r="I46" s="50">
        <f>TRUNC((J46-1.28)^1.05*31.5,0)</f>
        <v>138</v>
      </c>
      <c r="J46" s="11">
        <v>5.37</v>
      </c>
      <c r="K46" s="50">
        <f>TRUNC((L46-1.28)^1.05*31.5,0)</f>
        <v>48</v>
      </c>
      <c r="L46" s="11">
        <v>2.8</v>
      </c>
    </row>
    <row r="47" spans="1:12" s="29" customFormat="1" ht="12.75" customHeight="1">
      <c r="A47" s="50">
        <f t="shared" si="0"/>
        <v>425</v>
      </c>
      <c r="B47" s="11">
        <v>13.22</v>
      </c>
      <c r="C47" s="50">
        <f t="shared" si="0"/>
        <v>347</v>
      </c>
      <c r="D47" s="11">
        <v>11.11</v>
      </c>
      <c r="E47" s="50">
        <f>TRUNC((F47-1.28)^1.05*31.5,0)</f>
        <v>265</v>
      </c>
      <c r="F47" s="11">
        <v>8.89</v>
      </c>
      <c r="G47" s="50">
        <f>TRUNC((H47-1.28)^1.05*31.5,0)</f>
        <v>198</v>
      </c>
      <c r="H47" s="11">
        <v>7.05</v>
      </c>
      <c r="I47" s="50">
        <f>TRUNC((J47-1.28)^1.05*31.5,0)</f>
        <v>137</v>
      </c>
      <c r="J47" s="11">
        <v>5.34</v>
      </c>
      <c r="K47" s="50">
        <f>TRUNC((L47-1.28)^1.05*31.5,0)</f>
        <v>47</v>
      </c>
      <c r="L47" s="11">
        <v>2.75</v>
      </c>
    </row>
    <row r="48" spans="1:12" s="29" customFormat="1" ht="12.75" customHeight="1">
      <c r="A48" s="50">
        <f t="shared" si="0"/>
        <v>424</v>
      </c>
      <c r="B48" s="11">
        <v>13.175</v>
      </c>
      <c r="C48" s="50">
        <f t="shared" si="0"/>
        <v>345</v>
      </c>
      <c r="D48" s="11">
        <v>11.075</v>
      </c>
      <c r="E48" s="50">
        <f>TRUNC((F48-1.28)^1.05*31.5,0)</f>
        <v>263</v>
      </c>
      <c r="F48" s="11">
        <v>8.85</v>
      </c>
      <c r="G48" s="50">
        <f>TRUNC((H48-1.28)^1.05*31.5,0)</f>
        <v>197</v>
      </c>
      <c r="H48" s="11">
        <v>7.02</v>
      </c>
      <c r="I48" s="50">
        <f>TRUNC((J48-1.28)^1.05*31.5,0)</f>
        <v>136</v>
      </c>
      <c r="J48" s="11">
        <v>5.31</v>
      </c>
      <c r="K48" s="50">
        <f>TRUNC((L48-1.28)^1.05*31.5,0)</f>
        <v>45</v>
      </c>
      <c r="L48" s="11">
        <v>2.7</v>
      </c>
    </row>
    <row r="49" spans="1:12" s="29" customFormat="1" ht="12.75" customHeight="1">
      <c r="A49" s="50">
        <f t="shared" si="0"/>
        <v>422</v>
      </c>
      <c r="B49" s="11">
        <v>13.13</v>
      </c>
      <c r="C49" s="50">
        <f t="shared" si="0"/>
        <v>344</v>
      </c>
      <c r="D49" s="11">
        <v>11.04</v>
      </c>
      <c r="E49" s="50">
        <f>TRUNC((F49-1.28)^1.05*31.5,0)</f>
        <v>262</v>
      </c>
      <c r="F49" s="11">
        <v>8.81</v>
      </c>
      <c r="G49" s="50">
        <f>TRUNC((H49-1.28)^1.05*31.5,0)</f>
        <v>196</v>
      </c>
      <c r="H49" s="11">
        <v>6.99</v>
      </c>
      <c r="I49" s="50">
        <f>TRUNC((J49-1.28)^1.05*31.5,0)</f>
        <v>135</v>
      </c>
      <c r="J49" s="11">
        <v>5.28</v>
      </c>
      <c r="K49" s="50">
        <f>TRUNC((L49-1.28)^1.05*31.5,0)</f>
        <v>43</v>
      </c>
      <c r="L49" s="11">
        <v>2.65</v>
      </c>
    </row>
    <row r="50" spans="1:12" s="29" customFormat="1" ht="12.75" customHeight="1">
      <c r="A50" s="50">
        <f t="shared" si="0"/>
        <v>420</v>
      </c>
      <c r="B50" s="11">
        <v>13.085</v>
      </c>
      <c r="C50" s="50">
        <f t="shared" si="0"/>
        <v>343</v>
      </c>
      <c r="D50" s="11">
        <v>11.005</v>
      </c>
      <c r="E50" s="50">
        <f>TRUNC((F50-1.28)^1.05*31.5,0)</f>
        <v>260</v>
      </c>
      <c r="F50" s="11">
        <v>8.77</v>
      </c>
      <c r="G50" s="50">
        <f>TRUNC((H50-1.28)^1.05*31.5,0)</f>
        <v>195</v>
      </c>
      <c r="H50" s="11">
        <v>6.96</v>
      </c>
      <c r="I50" s="50">
        <f>TRUNC((J50-1.28)^1.05*31.5,0)</f>
        <v>133</v>
      </c>
      <c r="J50" s="11">
        <v>5.25</v>
      </c>
      <c r="K50" s="50">
        <f>TRUNC((L50-1.28)^1.05*31.5,0)</f>
        <v>42</v>
      </c>
      <c r="L50" s="11">
        <v>2.6</v>
      </c>
    </row>
    <row r="51" spans="1:12" s="29" customFormat="1" ht="12.75" customHeight="1">
      <c r="A51" s="50">
        <f t="shared" si="0"/>
        <v>419</v>
      </c>
      <c r="B51" s="11">
        <v>13.04</v>
      </c>
      <c r="C51" s="50">
        <f t="shared" si="0"/>
        <v>341</v>
      </c>
      <c r="D51" s="11">
        <v>10.97</v>
      </c>
      <c r="E51" s="50">
        <f>TRUNC((F51-1.28)^1.05*31.5,0)</f>
        <v>259</v>
      </c>
      <c r="F51" s="11">
        <v>8.73</v>
      </c>
      <c r="G51" s="50">
        <f>TRUNC((H51-1.28)^1.05*31.5,0)</f>
        <v>194</v>
      </c>
      <c r="H51" s="11">
        <v>6.93</v>
      </c>
      <c r="I51" s="50">
        <f>TRUNC((J51-1.28)^1.05*31.5,0)</f>
        <v>132</v>
      </c>
      <c r="J51" s="11">
        <v>5.22</v>
      </c>
      <c r="K51" s="50">
        <f>TRUNC((L51-1.28)^1.05*31.5,0)</f>
        <v>40</v>
      </c>
      <c r="L51" s="11">
        <v>2.55</v>
      </c>
    </row>
    <row r="52" spans="1:12" s="29" customFormat="1" ht="12.75" customHeight="1">
      <c r="A52" s="50">
        <f t="shared" si="0"/>
        <v>417</v>
      </c>
      <c r="B52" s="11">
        <v>12.995</v>
      </c>
      <c r="C52" s="50">
        <f t="shared" si="0"/>
        <v>340</v>
      </c>
      <c r="D52" s="11">
        <v>10.935</v>
      </c>
      <c r="E52" s="50">
        <f>TRUNC((F52-1.28)^1.05*31.5,0)</f>
        <v>257</v>
      </c>
      <c r="F52" s="11">
        <v>8.69</v>
      </c>
      <c r="G52" s="50">
        <f>TRUNC((H52-1.28)^1.05*31.5,0)</f>
        <v>192</v>
      </c>
      <c r="H52" s="11">
        <v>6.9</v>
      </c>
      <c r="I52" s="50">
        <f>TRUNC((J52-1.28)^1.05*31.5,0)</f>
        <v>131</v>
      </c>
      <c r="J52" s="11">
        <v>5.19</v>
      </c>
      <c r="K52" s="50">
        <f>TRUNC((L52-1.28)^1.05*31.5,0)</f>
        <v>38</v>
      </c>
      <c r="L52" s="11">
        <v>2.5</v>
      </c>
    </row>
    <row r="53" spans="1:12" s="29" customFormat="1" ht="12.75" customHeight="1">
      <c r="A53" s="50">
        <f t="shared" si="0"/>
        <v>415</v>
      </c>
      <c r="B53" s="11">
        <v>12.95</v>
      </c>
      <c r="C53" s="50">
        <f t="shared" si="0"/>
        <v>339</v>
      </c>
      <c r="D53" s="11">
        <v>10.9</v>
      </c>
      <c r="E53" s="50">
        <f>TRUNC((F53-1.28)^1.05*31.5,0)</f>
        <v>256</v>
      </c>
      <c r="F53" s="11">
        <v>8.65</v>
      </c>
      <c r="G53" s="50">
        <f>TRUNC((H53-1.28)^1.05*31.5,0)</f>
        <v>191</v>
      </c>
      <c r="H53" s="11">
        <v>6.87</v>
      </c>
      <c r="I53" s="50">
        <f>TRUNC((J53-1.28)^1.05*31.5,0)</f>
        <v>130</v>
      </c>
      <c r="J53" s="11">
        <v>5.16</v>
      </c>
      <c r="K53" s="50">
        <f>TRUNC((L53-1.28)^1.05*31.5,0)</f>
        <v>37</v>
      </c>
      <c r="L53" s="11">
        <v>2.45</v>
      </c>
    </row>
    <row r="54" spans="1:12" s="29" customFormat="1" ht="12.75" customHeight="1">
      <c r="A54" s="50">
        <f t="shared" si="0"/>
        <v>413</v>
      </c>
      <c r="B54" s="11">
        <v>12.905</v>
      </c>
      <c r="C54" s="50">
        <f t="shared" si="0"/>
        <v>338</v>
      </c>
      <c r="D54" s="11">
        <v>10.865</v>
      </c>
      <c r="E54" s="50">
        <f>TRUNC((F54-1.28)^1.05*31.5,0)</f>
        <v>255</v>
      </c>
      <c r="F54" s="11">
        <v>8.61</v>
      </c>
      <c r="G54" s="50">
        <f>TRUNC((H54-1.28)^1.05*31.5,0)</f>
        <v>190</v>
      </c>
      <c r="H54" s="11">
        <v>6.84</v>
      </c>
      <c r="I54" s="50">
        <f>TRUNC((J54-1.28)^1.05*31.5,0)</f>
        <v>129</v>
      </c>
      <c r="J54" s="11">
        <v>5.13</v>
      </c>
      <c r="K54" s="50">
        <f>TRUNC((L54-1.28)^1.05*31.5,0)</f>
        <v>35</v>
      </c>
      <c r="L54" s="11">
        <v>2.4</v>
      </c>
    </row>
    <row r="55" spans="1:12" s="29" customFormat="1" ht="12.75" customHeight="1">
      <c r="A55" s="50">
        <f t="shared" si="0"/>
        <v>412</v>
      </c>
      <c r="B55" s="11">
        <v>12.86</v>
      </c>
      <c r="C55" s="50">
        <f t="shared" si="0"/>
        <v>336</v>
      </c>
      <c r="D55" s="11">
        <v>10.83</v>
      </c>
      <c r="E55" s="50">
        <f>TRUNC((F55-1.28)^1.05*31.5,0)</f>
        <v>253</v>
      </c>
      <c r="F55" s="11">
        <v>8.57</v>
      </c>
      <c r="G55" s="50">
        <f>TRUNC((H55-1.28)^1.05*31.5,0)</f>
        <v>189</v>
      </c>
      <c r="H55" s="11">
        <v>6.81</v>
      </c>
      <c r="I55" s="50">
        <f>TRUNC((J55-1.28)^1.05*31.5,0)</f>
        <v>128</v>
      </c>
      <c r="J55" s="11">
        <v>5.1</v>
      </c>
      <c r="K55" s="50">
        <f>TRUNC((L55-1.28)^1.05*31.5,0)</f>
        <v>33</v>
      </c>
      <c r="L55" s="11">
        <v>2.35</v>
      </c>
    </row>
    <row r="56" spans="1:12" s="29" customFormat="1" ht="12.75" customHeight="1">
      <c r="A56" s="50">
        <f t="shared" si="0"/>
        <v>410</v>
      </c>
      <c r="B56" s="11">
        <v>12.815</v>
      </c>
      <c r="C56" s="50">
        <f t="shared" si="0"/>
        <v>335</v>
      </c>
      <c r="D56" s="11">
        <v>10.795</v>
      </c>
      <c r="E56" s="50">
        <f>TRUNC((F56-1.28)^1.05*31.5,0)</f>
        <v>252</v>
      </c>
      <c r="F56" s="11">
        <v>8.53</v>
      </c>
      <c r="G56" s="50">
        <f>TRUNC((H56-1.28)^1.05*31.5,0)</f>
        <v>188</v>
      </c>
      <c r="H56" s="11">
        <v>6.78</v>
      </c>
      <c r="I56" s="50">
        <f>TRUNC((J56-1.28)^1.05*31.5,0)</f>
        <v>127</v>
      </c>
      <c r="J56" s="11">
        <v>5.07</v>
      </c>
      <c r="K56" s="50">
        <f>TRUNC((L56-1.28)^1.05*31.5,0)</f>
        <v>32</v>
      </c>
      <c r="L56" s="11">
        <v>2.3</v>
      </c>
    </row>
    <row r="57" spans="1:12" s="29" customFormat="1" ht="12.75" customHeight="1">
      <c r="A57" s="50">
        <f t="shared" si="0"/>
        <v>408</v>
      </c>
      <c r="B57" s="11">
        <v>12.77</v>
      </c>
      <c r="C57" s="50">
        <f t="shared" si="0"/>
        <v>334</v>
      </c>
      <c r="D57" s="11">
        <v>10.76</v>
      </c>
      <c r="E57" s="50">
        <f>TRUNC((F57-1.28)^1.05*31.5,0)</f>
        <v>250</v>
      </c>
      <c r="F57" s="11">
        <v>8.49</v>
      </c>
      <c r="G57" s="50">
        <f>TRUNC((H57-1.28)^1.05*31.5,0)</f>
        <v>187</v>
      </c>
      <c r="H57" s="11">
        <v>6.75</v>
      </c>
      <c r="I57" s="50">
        <f>TRUNC((J57-1.28)^1.05*31.5,0)</f>
        <v>126</v>
      </c>
      <c r="J57" s="11">
        <v>5.04</v>
      </c>
      <c r="K57" s="50">
        <f>TRUNC((L57-1.28)^1.05*31.5,0)</f>
        <v>30</v>
      </c>
      <c r="L57" s="11">
        <v>2.25</v>
      </c>
    </row>
    <row r="58" spans="1:12" s="29" customFormat="1" ht="12.75" customHeight="1">
      <c r="A58" s="50">
        <f t="shared" si="0"/>
        <v>407</v>
      </c>
      <c r="B58" s="11">
        <v>12.725</v>
      </c>
      <c r="C58" s="50">
        <f t="shared" si="0"/>
        <v>332</v>
      </c>
      <c r="D58" s="11">
        <v>10.725</v>
      </c>
      <c r="E58" s="50">
        <f>TRUNC((F58-1.28)^1.05*31.5,0)</f>
        <v>249</v>
      </c>
      <c r="F58" s="11">
        <v>8.45</v>
      </c>
      <c r="G58" s="50">
        <f>TRUNC((H58-1.28)^1.05*31.5,0)</f>
        <v>186</v>
      </c>
      <c r="H58" s="11">
        <v>6.72</v>
      </c>
      <c r="I58" s="50">
        <f>TRUNC((J58-1.28)^1.05*31.5,0)</f>
        <v>125</v>
      </c>
      <c r="J58" s="11">
        <v>5.01</v>
      </c>
      <c r="K58" s="50">
        <f>TRUNC((L58-1.28)^1.05*31.5,0)</f>
        <v>28</v>
      </c>
      <c r="L58" s="11">
        <v>2.2</v>
      </c>
    </row>
    <row r="59" spans="1:12" s="29" customFormat="1" ht="12.75" customHeight="1">
      <c r="A59" s="50">
        <f t="shared" si="0"/>
        <v>405</v>
      </c>
      <c r="B59" s="11">
        <v>12.68</v>
      </c>
      <c r="C59" s="50">
        <f t="shared" si="0"/>
        <v>331</v>
      </c>
      <c r="D59" s="11">
        <v>10.69</v>
      </c>
      <c r="E59" s="50">
        <f>TRUNC((F59-1.28)^1.05*31.5,0)</f>
        <v>247</v>
      </c>
      <c r="F59" s="11">
        <v>8.41</v>
      </c>
      <c r="G59" s="50">
        <f>TRUNC((H59-1.28)^1.05*31.5,0)</f>
        <v>185</v>
      </c>
      <c r="H59" s="11">
        <v>6.69</v>
      </c>
      <c r="I59" s="50">
        <f>TRUNC((J59-1.28)^1.05*31.5,0)</f>
        <v>124</v>
      </c>
      <c r="J59" s="11">
        <v>4.98</v>
      </c>
      <c r="K59" s="50">
        <f>TRUNC((L59-1.28)^1.05*31.5,0)</f>
        <v>27</v>
      </c>
      <c r="L59" s="11">
        <v>2.15</v>
      </c>
    </row>
    <row r="60" spans="1:12" s="63" customFormat="1" ht="24.75" customHeight="1">
      <c r="A60" s="61" t="s">
        <v>29</v>
      </c>
      <c r="B60" s="62"/>
      <c r="C60" s="62"/>
      <c r="D60" s="62"/>
      <c r="E60" s="62"/>
      <c r="F60" s="62"/>
      <c r="G60" s="62"/>
      <c r="H60" s="62"/>
      <c r="I60" s="62"/>
      <c r="J60" s="62"/>
      <c r="K60" s="62"/>
      <c r="L60" s="62"/>
    </row>
    <row r="61" spans="1:12" s="29" customFormat="1" ht="21" customHeight="1">
      <c r="A61" s="49" t="s">
        <v>9</v>
      </c>
      <c r="B61" s="31" t="s">
        <v>18</v>
      </c>
      <c r="C61" s="32" t="s">
        <v>9</v>
      </c>
      <c r="D61" s="31" t="s">
        <v>18</v>
      </c>
      <c r="E61" s="33" t="s">
        <v>9</v>
      </c>
      <c r="F61" s="31" t="s">
        <v>18</v>
      </c>
      <c r="G61" s="33" t="s">
        <v>9</v>
      </c>
      <c r="H61" s="31" t="s">
        <v>18</v>
      </c>
      <c r="I61" s="33" t="s">
        <v>9</v>
      </c>
      <c r="J61" s="31" t="s">
        <v>18</v>
      </c>
      <c r="K61" s="33" t="s">
        <v>9</v>
      </c>
      <c r="L61" s="31" t="s">
        <v>18</v>
      </c>
    </row>
    <row r="62" spans="1:12" s="29" customFormat="1" ht="13.5" customHeight="1">
      <c r="A62" s="50">
        <f>TRUNC((B62)^1.07*9.75,0)</f>
        <v>499</v>
      </c>
      <c r="B62" s="11">
        <v>39.6</v>
      </c>
      <c r="C62" s="50">
        <f>TRUNC((D62)^1.07*9.75,0)</f>
        <v>428</v>
      </c>
      <c r="D62" s="11">
        <v>34.3</v>
      </c>
      <c r="E62" s="50">
        <f>TRUNC((F62)^1.07*9.75,0)</f>
        <v>357</v>
      </c>
      <c r="F62" s="11">
        <v>29</v>
      </c>
      <c r="G62" s="50">
        <f>TRUNC((H62)^1.07*9.75,0)</f>
        <v>288</v>
      </c>
      <c r="H62" s="11">
        <v>23.7</v>
      </c>
      <c r="I62" s="50">
        <f>TRUNC((J62)^1.07*9.75,0)</f>
        <v>219</v>
      </c>
      <c r="J62" s="11">
        <v>18.35</v>
      </c>
      <c r="K62" s="50">
        <f>TRUNC((L62)^1.07*9.75,0)</f>
        <v>119</v>
      </c>
      <c r="L62" s="11">
        <v>10.4</v>
      </c>
    </row>
    <row r="63" spans="1:12" s="29" customFormat="1" ht="13.5" customHeight="1">
      <c r="A63" s="50">
        <f aca="true" t="shared" si="1" ref="A63:C114">TRUNC((B63)^1.07*9.75,0)</f>
        <v>498</v>
      </c>
      <c r="B63" s="11">
        <v>39.5</v>
      </c>
      <c r="C63" s="50">
        <f t="shared" si="1"/>
        <v>426</v>
      </c>
      <c r="D63" s="11">
        <v>34.2</v>
      </c>
      <c r="E63" s="50">
        <f>TRUNC((F63)^1.07*9.75,0)</f>
        <v>356</v>
      </c>
      <c r="F63" s="11">
        <v>28.9</v>
      </c>
      <c r="G63" s="50">
        <f>TRUNC((H63)^1.07*9.75,0)</f>
        <v>287</v>
      </c>
      <c r="H63" s="11">
        <v>23.6</v>
      </c>
      <c r="I63" s="50">
        <f>TRUNC((J63)^1.07*9.75,0)</f>
        <v>217</v>
      </c>
      <c r="J63" s="11">
        <v>18.2</v>
      </c>
      <c r="K63" s="50">
        <f>TRUNC((L63)^1.07*9.75,0)</f>
        <v>117</v>
      </c>
      <c r="L63" s="11">
        <v>10.25</v>
      </c>
    </row>
    <row r="64" spans="1:12" s="29" customFormat="1" ht="13.5" customHeight="1">
      <c r="A64" s="50">
        <f t="shared" si="1"/>
        <v>496</v>
      </c>
      <c r="B64" s="11">
        <v>39.4</v>
      </c>
      <c r="C64" s="50">
        <f t="shared" si="1"/>
        <v>425</v>
      </c>
      <c r="D64" s="11">
        <v>34.1</v>
      </c>
      <c r="E64" s="50">
        <f>TRUNC((F64)^1.07*9.75,0)</f>
        <v>355</v>
      </c>
      <c r="F64" s="11">
        <v>28.8</v>
      </c>
      <c r="G64" s="50">
        <f>TRUNC((H64)^1.07*9.75,0)</f>
        <v>285</v>
      </c>
      <c r="H64" s="11">
        <v>23.5</v>
      </c>
      <c r="I64" s="50">
        <f>TRUNC((J64)^1.07*9.75,0)</f>
        <v>215</v>
      </c>
      <c r="J64" s="11">
        <v>18.05</v>
      </c>
      <c r="K64" s="50">
        <f>TRUNC((L64)^1.07*9.75,0)</f>
        <v>115</v>
      </c>
      <c r="L64" s="11">
        <v>10.1</v>
      </c>
    </row>
    <row r="65" spans="1:12" s="29" customFormat="1" ht="13.5" customHeight="1">
      <c r="A65" s="50">
        <f t="shared" si="1"/>
        <v>495</v>
      </c>
      <c r="B65" s="11">
        <v>39.3</v>
      </c>
      <c r="C65" s="50">
        <f t="shared" si="1"/>
        <v>424</v>
      </c>
      <c r="D65" s="11">
        <v>34</v>
      </c>
      <c r="E65" s="50">
        <f>TRUNC((F65)^1.07*9.75,0)</f>
        <v>353</v>
      </c>
      <c r="F65" s="11">
        <v>28.7</v>
      </c>
      <c r="G65" s="50">
        <f>TRUNC((H65)^1.07*9.75,0)</f>
        <v>284</v>
      </c>
      <c r="H65" s="11">
        <v>23.4</v>
      </c>
      <c r="I65" s="50">
        <f>TRUNC((J65)^1.07*9.75,0)</f>
        <v>213</v>
      </c>
      <c r="J65" s="11">
        <v>17.9</v>
      </c>
      <c r="K65" s="50">
        <f>TRUNC((L65)^1.07*9.75,0)</f>
        <v>113</v>
      </c>
      <c r="L65" s="11">
        <v>9.95</v>
      </c>
    </row>
    <row r="66" spans="1:12" s="29" customFormat="1" ht="13.5" customHeight="1">
      <c r="A66" s="50">
        <f t="shared" si="1"/>
        <v>494</v>
      </c>
      <c r="B66" s="11">
        <v>39.2</v>
      </c>
      <c r="C66" s="50">
        <f t="shared" si="1"/>
        <v>422</v>
      </c>
      <c r="D66" s="11">
        <v>33.9</v>
      </c>
      <c r="E66" s="50">
        <f>TRUNC((F66)^1.07*9.75,0)</f>
        <v>352</v>
      </c>
      <c r="F66" s="11">
        <v>28.6</v>
      </c>
      <c r="G66" s="50">
        <f>TRUNC((H66)^1.07*9.75,0)</f>
        <v>283</v>
      </c>
      <c r="H66" s="11">
        <v>23.3</v>
      </c>
      <c r="I66" s="50">
        <f>TRUNC((J66)^1.07*9.75,0)</f>
        <v>211</v>
      </c>
      <c r="J66" s="11">
        <v>17.75</v>
      </c>
      <c r="K66" s="50">
        <f>TRUNC((L66)^1.07*9.75,0)</f>
        <v>112</v>
      </c>
      <c r="L66" s="11">
        <v>9.8</v>
      </c>
    </row>
    <row r="67" spans="1:12" s="29" customFormat="1" ht="13.5" customHeight="1">
      <c r="A67" s="50">
        <f t="shared" si="1"/>
        <v>492</v>
      </c>
      <c r="B67" s="11">
        <v>39.1</v>
      </c>
      <c r="C67" s="50">
        <f t="shared" si="1"/>
        <v>421</v>
      </c>
      <c r="D67" s="11">
        <v>33.8</v>
      </c>
      <c r="E67" s="50">
        <f>TRUNC((F67)^1.07*9.75,0)</f>
        <v>351</v>
      </c>
      <c r="F67" s="11">
        <v>28.5</v>
      </c>
      <c r="G67" s="50">
        <f>TRUNC((H67)^1.07*9.75,0)</f>
        <v>281</v>
      </c>
      <c r="H67" s="11">
        <v>23.2</v>
      </c>
      <c r="I67" s="50">
        <f>TRUNC((J67)^1.07*9.75,0)</f>
        <v>209</v>
      </c>
      <c r="J67" s="11">
        <v>17.6</v>
      </c>
      <c r="K67" s="50">
        <f>TRUNC((L67)^1.07*9.75,0)</f>
        <v>110</v>
      </c>
      <c r="L67" s="11">
        <v>9.65</v>
      </c>
    </row>
    <row r="68" spans="1:12" s="29" customFormat="1" ht="13.5" customHeight="1">
      <c r="A68" s="50">
        <f t="shared" si="1"/>
        <v>491</v>
      </c>
      <c r="B68" s="11">
        <v>39</v>
      </c>
      <c r="C68" s="50">
        <f t="shared" si="1"/>
        <v>420</v>
      </c>
      <c r="D68" s="11">
        <v>33.7</v>
      </c>
      <c r="E68" s="50">
        <f>TRUNC((F68)^1.07*9.75,0)</f>
        <v>349</v>
      </c>
      <c r="F68" s="11">
        <v>28.4</v>
      </c>
      <c r="G68" s="50">
        <f>TRUNC((H68)^1.07*9.75,0)</f>
        <v>280</v>
      </c>
      <c r="H68" s="11">
        <v>23.1</v>
      </c>
      <c r="I68" s="50">
        <f>TRUNC((J68)^1.07*9.75,0)</f>
        <v>207</v>
      </c>
      <c r="J68" s="11">
        <v>17.45</v>
      </c>
      <c r="K68" s="50">
        <f>TRUNC((L68)^1.07*9.75,0)</f>
        <v>108</v>
      </c>
      <c r="L68" s="11">
        <v>9.5</v>
      </c>
    </row>
    <row r="69" spans="1:12" s="29" customFormat="1" ht="13.5" customHeight="1">
      <c r="A69" s="50">
        <f t="shared" si="1"/>
        <v>490</v>
      </c>
      <c r="B69" s="11">
        <v>38.9</v>
      </c>
      <c r="C69" s="50">
        <f t="shared" si="1"/>
        <v>418</v>
      </c>
      <c r="D69" s="11">
        <v>33.6</v>
      </c>
      <c r="E69" s="50">
        <f>TRUNC((F69)^1.07*9.75,0)</f>
        <v>348</v>
      </c>
      <c r="F69" s="11">
        <v>28.3</v>
      </c>
      <c r="G69" s="50">
        <f>TRUNC((H69)^1.07*9.75,0)</f>
        <v>279</v>
      </c>
      <c r="H69" s="11">
        <v>23</v>
      </c>
      <c r="I69" s="50">
        <f>TRUNC((J69)^1.07*9.75,0)</f>
        <v>205</v>
      </c>
      <c r="J69" s="11">
        <v>17.3</v>
      </c>
      <c r="K69" s="50">
        <f>TRUNC((L69)^1.07*9.75,0)</f>
        <v>106</v>
      </c>
      <c r="L69" s="11">
        <v>9.35</v>
      </c>
    </row>
    <row r="70" spans="1:12" ht="13.5" customHeight="1">
      <c r="A70" s="50">
        <f t="shared" si="1"/>
        <v>488</v>
      </c>
      <c r="B70" s="11">
        <v>38.8</v>
      </c>
      <c r="C70" s="50">
        <f t="shared" si="1"/>
        <v>417</v>
      </c>
      <c r="D70" s="11">
        <v>33.5</v>
      </c>
      <c r="E70" s="50">
        <f>TRUNC((F70)^1.07*9.75,0)</f>
        <v>347</v>
      </c>
      <c r="F70" s="11">
        <v>28.2</v>
      </c>
      <c r="G70" s="50">
        <f>TRUNC((H70)^1.07*9.75,0)</f>
        <v>277</v>
      </c>
      <c r="H70" s="11">
        <v>22.9</v>
      </c>
      <c r="I70" s="50">
        <f>TRUNC((J70)^1.07*9.75,0)</f>
        <v>204</v>
      </c>
      <c r="J70" s="11">
        <v>17.15</v>
      </c>
      <c r="K70" s="50">
        <f>TRUNC((L70)^1.07*9.75,0)</f>
        <v>104</v>
      </c>
      <c r="L70" s="11">
        <v>9.2</v>
      </c>
    </row>
    <row r="71" spans="1:12" ht="13.5" customHeight="1">
      <c r="A71" s="50">
        <f t="shared" si="1"/>
        <v>487</v>
      </c>
      <c r="B71" s="11">
        <v>38.7</v>
      </c>
      <c r="C71" s="50">
        <f t="shared" si="1"/>
        <v>416</v>
      </c>
      <c r="D71" s="11">
        <v>33.4</v>
      </c>
      <c r="E71" s="50">
        <f>TRUNC((F71)^1.07*9.75,0)</f>
        <v>346</v>
      </c>
      <c r="F71" s="11">
        <v>28.1</v>
      </c>
      <c r="G71" s="50">
        <f>TRUNC((H71)^1.07*9.75,0)</f>
        <v>276</v>
      </c>
      <c r="H71" s="11">
        <v>22.8</v>
      </c>
      <c r="I71" s="50">
        <f>TRUNC((J71)^1.07*9.75,0)</f>
        <v>202</v>
      </c>
      <c r="J71" s="11">
        <v>17</v>
      </c>
      <c r="K71" s="50">
        <f>TRUNC((L71)^1.07*9.75,0)</f>
        <v>102</v>
      </c>
      <c r="L71" s="11">
        <v>9.05</v>
      </c>
    </row>
    <row r="72" spans="1:12" ht="13.5" customHeight="1">
      <c r="A72" s="50">
        <f t="shared" si="1"/>
        <v>486</v>
      </c>
      <c r="B72" s="11">
        <v>38.6</v>
      </c>
      <c r="C72" s="50">
        <f t="shared" si="1"/>
        <v>414</v>
      </c>
      <c r="D72" s="11">
        <v>33.3</v>
      </c>
      <c r="E72" s="50">
        <f>TRUNC((F72)^1.07*9.75,0)</f>
        <v>344</v>
      </c>
      <c r="F72" s="11">
        <v>28</v>
      </c>
      <c r="G72" s="50">
        <f>TRUNC((H72)^1.07*9.75,0)</f>
        <v>275</v>
      </c>
      <c r="H72" s="11">
        <v>22.7</v>
      </c>
      <c r="I72" s="50">
        <f>TRUNC((J72)^1.07*9.75,0)</f>
        <v>200</v>
      </c>
      <c r="J72" s="11">
        <v>16.85</v>
      </c>
      <c r="K72" s="50">
        <f>TRUNC((L72)^1.07*9.75,0)</f>
        <v>101</v>
      </c>
      <c r="L72" s="11">
        <v>8.9</v>
      </c>
    </row>
    <row r="73" spans="1:12" ht="13.5" customHeight="1">
      <c r="A73" s="50">
        <f t="shared" si="1"/>
        <v>484</v>
      </c>
      <c r="B73" s="11">
        <v>38.5</v>
      </c>
      <c r="C73" s="50">
        <f t="shared" si="1"/>
        <v>413</v>
      </c>
      <c r="D73" s="11">
        <v>33.2</v>
      </c>
      <c r="E73" s="50">
        <f>TRUNC((F73)^1.07*9.75,0)</f>
        <v>343</v>
      </c>
      <c r="F73" s="11">
        <v>27.9</v>
      </c>
      <c r="G73" s="50">
        <f>TRUNC((H73)^1.07*9.75,0)</f>
        <v>274</v>
      </c>
      <c r="H73" s="11">
        <v>22.6</v>
      </c>
      <c r="I73" s="50">
        <f>TRUNC((J73)^1.07*9.75,0)</f>
        <v>198</v>
      </c>
      <c r="J73" s="11">
        <v>16.7</v>
      </c>
      <c r="K73" s="50">
        <f>TRUNC((L73)^1.07*9.75,0)</f>
        <v>99</v>
      </c>
      <c r="L73" s="11">
        <v>8.75</v>
      </c>
    </row>
    <row r="74" spans="1:12" ht="13.5" customHeight="1">
      <c r="A74" s="50">
        <f t="shared" si="1"/>
        <v>483</v>
      </c>
      <c r="B74" s="11">
        <v>38.4</v>
      </c>
      <c r="C74" s="50">
        <f t="shared" si="1"/>
        <v>412</v>
      </c>
      <c r="D74" s="11">
        <v>33.1</v>
      </c>
      <c r="E74" s="50">
        <f>TRUNC((F74)^1.07*9.75,0)</f>
        <v>342</v>
      </c>
      <c r="F74" s="11">
        <v>27.8</v>
      </c>
      <c r="G74" s="50">
        <f>TRUNC((H74)^1.07*9.75,0)</f>
        <v>272</v>
      </c>
      <c r="H74" s="11">
        <v>22.5</v>
      </c>
      <c r="I74" s="50">
        <f>TRUNC((J74)^1.07*9.75,0)</f>
        <v>196</v>
      </c>
      <c r="J74" s="11">
        <v>16.55</v>
      </c>
      <c r="K74" s="50">
        <f>TRUNC((L74)^1.07*9.75,0)</f>
        <v>97</v>
      </c>
      <c r="L74" s="11">
        <v>8.6</v>
      </c>
    </row>
    <row r="75" spans="1:12" ht="13.5" customHeight="1">
      <c r="A75" s="50">
        <f t="shared" si="1"/>
        <v>481</v>
      </c>
      <c r="B75" s="11">
        <v>38.3</v>
      </c>
      <c r="C75" s="50">
        <f t="shared" si="1"/>
        <v>410</v>
      </c>
      <c r="D75" s="11">
        <v>33</v>
      </c>
      <c r="E75" s="50">
        <f>TRUNC((F75)^1.07*9.75,0)</f>
        <v>340</v>
      </c>
      <c r="F75" s="11">
        <v>27.7</v>
      </c>
      <c r="G75" s="50">
        <f>TRUNC((H75)^1.07*9.75,0)</f>
        <v>271</v>
      </c>
      <c r="H75" s="11">
        <v>22.4</v>
      </c>
      <c r="I75" s="50">
        <f>TRUNC((J75)^1.07*9.75,0)</f>
        <v>194</v>
      </c>
      <c r="J75" s="11">
        <v>16.4</v>
      </c>
      <c r="K75" s="50">
        <f>TRUNC((L75)^1.07*9.75,0)</f>
        <v>95</v>
      </c>
      <c r="L75" s="11">
        <v>8.45</v>
      </c>
    </row>
    <row r="76" spans="1:12" ht="13.5" customHeight="1">
      <c r="A76" s="50">
        <f t="shared" si="1"/>
        <v>480</v>
      </c>
      <c r="B76" s="11">
        <v>38.2</v>
      </c>
      <c r="C76" s="50">
        <f t="shared" si="1"/>
        <v>409</v>
      </c>
      <c r="D76" s="11">
        <v>32.9</v>
      </c>
      <c r="E76" s="50">
        <f>TRUNC((F76)^1.07*9.75,0)</f>
        <v>339</v>
      </c>
      <c r="F76" s="11">
        <v>27.6</v>
      </c>
      <c r="G76" s="50">
        <f>TRUNC((H76)^1.07*9.75,0)</f>
        <v>270</v>
      </c>
      <c r="H76" s="11">
        <v>22.3</v>
      </c>
      <c r="I76" s="50">
        <f>TRUNC((J76)^1.07*9.75,0)</f>
        <v>192</v>
      </c>
      <c r="J76" s="11">
        <v>16.25</v>
      </c>
      <c r="K76" s="50">
        <f>TRUNC((L76)^1.07*9.75,0)</f>
        <v>93</v>
      </c>
      <c r="L76" s="11">
        <v>8.3</v>
      </c>
    </row>
    <row r="77" spans="1:12" ht="13.5" customHeight="1">
      <c r="A77" s="50">
        <f t="shared" si="1"/>
        <v>479</v>
      </c>
      <c r="B77" s="11">
        <v>38.1</v>
      </c>
      <c r="C77" s="50">
        <f t="shared" si="1"/>
        <v>408</v>
      </c>
      <c r="D77" s="11">
        <v>32.8</v>
      </c>
      <c r="E77" s="50">
        <f>TRUNC((F77)^1.07*9.75,0)</f>
        <v>338</v>
      </c>
      <c r="F77" s="11">
        <v>27.5</v>
      </c>
      <c r="G77" s="50">
        <f>TRUNC((H77)^1.07*9.75,0)</f>
        <v>268</v>
      </c>
      <c r="H77" s="11">
        <v>22.2</v>
      </c>
      <c r="I77" s="50">
        <f>TRUNC((J77)^1.07*9.75,0)</f>
        <v>190</v>
      </c>
      <c r="J77" s="11">
        <v>16.1</v>
      </c>
      <c r="K77" s="50">
        <f>TRUNC((L77)^1.07*9.75,0)</f>
        <v>92</v>
      </c>
      <c r="L77" s="11">
        <v>8.15</v>
      </c>
    </row>
    <row r="78" spans="1:12" ht="13.5" customHeight="1">
      <c r="A78" s="50">
        <f t="shared" si="1"/>
        <v>477</v>
      </c>
      <c r="B78" s="11">
        <v>38</v>
      </c>
      <c r="C78" s="50">
        <f t="shared" si="1"/>
        <v>406</v>
      </c>
      <c r="D78" s="11">
        <v>32.7</v>
      </c>
      <c r="E78" s="50">
        <f>TRUNC((F78)^1.07*9.75,0)</f>
        <v>336</v>
      </c>
      <c r="F78" s="11">
        <v>27.4</v>
      </c>
      <c r="G78" s="50">
        <f>TRUNC((H78)^1.07*9.75,0)</f>
        <v>267</v>
      </c>
      <c r="H78" s="11">
        <v>22.1</v>
      </c>
      <c r="I78" s="50">
        <f>TRUNC((J78)^1.07*9.75,0)</f>
        <v>188</v>
      </c>
      <c r="J78" s="11">
        <v>15.95</v>
      </c>
      <c r="K78" s="50">
        <f>TRUNC((L78)^1.07*9.75,0)</f>
        <v>90</v>
      </c>
      <c r="L78" s="11">
        <v>8</v>
      </c>
    </row>
    <row r="79" spans="1:12" ht="13.5" customHeight="1">
      <c r="A79" s="50">
        <f t="shared" si="1"/>
        <v>476</v>
      </c>
      <c r="B79" s="11">
        <v>37.9</v>
      </c>
      <c r="C79" s="50">
        <f t="shared" si="1"/>
        <v>405</v>
      </c>
      <c r="D79" s="11">
        <v>32.6</v>
      </c>
      <c r="E79" s="50">
        <f>TRUNC((F79)^1.07*9.75,0)</f>
        <v>335</v>
      </c>
      <c r="F79" s="11">
        <v>27.3</v>
      </c>
      <c r="G79" s="50">
        <f>TRUNC((H79)^1.07*9.75,0)</f>
        <v>266</v>
      </c>
      <c r="H79" s="11">
        <v>22</v>
      </c>
      <c r="I79" s="50">
        <f>TRUNC((J79)^1.07*9.75,0)</f>
        <v>186</v>
      </c>
      <c r="J79" s="11">
        <v>15.8</v>
      </c>
      <c r="K79" s="50">
        <f>TRUNC((L79)^1.07*9.75,0)</f>
        <v>88</v>
      </c>
      <c r="L79" s="11">
        <v>7.85</v>
      </c>
    </row>
    <row r="80" spans="1:12" ht="13.5" customHeight="1">
      <c r="A80" s="50">
        <f t="shared" si="1"/>
        <v>475</v>
      </c>
      <c r="B80" s="11">
        <v>37.8</v>
      </c>
      <c r="C80" s="50">
        <f t="shared" si="1"/>
        <v>404</v>
      </c>
      <c r="D80" s="11">
        <v>32.5</v>
      </c>
      <c r="E80" s="50">
        <f>TRUNC((F80)^1.07*9.75,0)</f>
        <v>334</v>
      </c>
      <c r="F80" s="11">
        <v>27.2</v>
      </c>
      <c r="G80" s="50">
        <f>TRUNC((H80)^1.07*9.75,0)</f>
        <v>265</v>
      </c>
      <c r="H80" s="11">
        <v>21.9</v>
      </c>
      <c r="I80" s="50">
        <f>TRUNC((J80)^1.07*9.75,0)</f>
        <v>184</v>
      </c>
      <c r="J80" s="11">
        <v>15.65</v>
      </c>
      <c r="K80" s="50">
        <f>TRUNC((L80)^1.07*9.75,0)</f>
        <v>86</v>
      </c>
      <c r="L80" s="11">
        <v>7.7</v>
      </c>
    </row>
    <row r="81" spans="1:12" ht="13.5" customHeight="1">
      <c r="A81" s="50">
        <f t="shared" si="1"/>
        <v>473</v>
      </c>
      <c r="B81" s="11">
        <v>37.7</v>
      </c>
      <c r="C81" s="50">
        <f t="shared" si="1"/>
        <v>402</v>
      </c>
      <c r="D81" s="11">
        <v>32.4</v>
      </c>
      <c r="E81" s="50">
        <f>TRUNC((F81)^1.07*9.75,0)</f>
        <v>332</v>
      </c>
      <c r="F81" s="11">
        <v>27.1</v>
      </c>
      <c r="G81" s="50">
        <f>TRUNC((H81)^1.07*9.75,0)</f>
        <v>263</v>
      </c>
      <c r="H81" s="11">
        <v>21.8</v>
      </c>
      <c r="I81" s="50">
        <f>TRUNC((J81)^1.07*9.75,0)</f>
        <v>183</v>
      </c>
      <c r="J81" s="11">
        <v>15.5</v>
      </c>
      <c r="K81" s="50">
        <f>TRUNC((L81)^1.07*9.75,0)</f>
        <v>84</v>
      </c>
      <c r="L81" s="11">
        <v>7.55</v>
      </c>
    </row>
    <row r="82" spans="1:12" ht="13.5" customHeight="1">
      <c r="A82" s="50">
        <f t="shared" si="1"/>
        <v>472</v>
      </c>
      <c r="B82" s="11">
        <v>37.6</v>
      </c>
      <c r="C82" s="50">
        <f t="shared" si="1"/>
        <v>401</v>
      </c>
      <c r="D82" s="11">
        <v>32.3</v>
      </c>
      <c r="E82" s="50">
        <f>TRUNC((F82)^1.07*9.75,0)</f>
        <v>331</v>
      </c>
      <c r="F82" s="11">
        <v>27</v>
      </c>
      <c r="G82" s="50">
        <f>TRUNC((H82)^1.07*9.75,0)</f>
        <v>262</v>
      </c>
      <c r="H82" s="11">
        <v>21.7</v>
      </c>
      <c r="I82" s="50">
        <f>TRUNC((J82)^1.07*9.75,0)</f>
        <v>181</v>
      </c>
      <c r="J82" s="11">
        <v>15.35</v>
      </c>
      <c r="K82" s="50">
        <f>TRUNC((L82)^1.07*9.75,0)</f>
        <v>83</v>
      </c>
      <c r="L82" s="11">
        <v>7.4</v>
      </c>
    </row>
    <row r="83" spans="1:12" ht="13.5" customHeight="1">
      <c r="A83" s="50">
        <f t="shared" si="1"/>
        <v>471</v>
      </c>
      <c r="B83" s="11">
        <v>37.5</v>
      </c>
      <c r="C83" s="50">
        <f t="shared" si="1"/>
        <v>400</v>
      </c>
      <c r="D83" s="11">
        <v>32.2</v>
      </c>
      <c r="E83" s="50">
        <f>TRUNC((F83)^1.07*9.75,0)</f>
        <v>330</v>
      </c>
      <c r="F83" s="11">
        <v>26.9</v>
      </c>
      <c r="G83" s="50">
        <f>TRUNC((H83)^1.07*9.75,0)</f>
        <v>261</v>
      </c>
      <c r="H83" s="11">
        <v>21.6</v>
      </c>
      <c r="I83" s="50">
        <f>TRUNC((J83)^1.07*9.75,0)</f>
        <v>179</v>
      </c>
      <c r="J83" s="11">
        <v>15.2</v>
      </c>
      <c r="K83" s="50">
        <f>TRUNC((L83)^1.07*9.75,0)</f>
        <v>81</v>
      </c>
      <c r="L83" s="11">
        <v>7.25</v>
      </c>
    </row>
    <row r="84" spans="1:12" ht="13.5" customHeight="1">
      <c r="A84" s="50">
        <f t="shared" si="1"/>
        <v>469</v>
      </c>
      <c r="B84" s="11">
        <v>37.4</v>
      </c>
      <c r="C84" s="50">
        <f t="shared" si="1"/>
        <v>398</v>
      </c>
      <c r="D84" s="11">
        <v>32.1</v>
      </c>
      <c r="E84" s="50">
        <f>TRUNC((F84)^1.07*9.75,0)</f>
        <v>328</v>
      </c>
      <c r="F84" s="11">
        <v>26.8</v>
      </c>
      <c r="G84" s="50">
        <f>TRUNC((H84)^1.07*9.75,0)</f>
        <v>259</v>
      </c>
      <c r="H84" s="11">
        <v>21.5</v>
      </c>
      <c r="I84" s="50">
        <f>TRUNC((J84)^1.07*9.75,0)</f>
        <v>177</v>
      </c>
      <c r="J84" s="11">
        <v>15.05</v>
      </c>
      <c r="K84" s="50">
        <f>TRUNC((L84)^1.07*9.75,0)</f>
        <v>79</v>
      </c>
      <c r="L84" s="11">
        <v>7.1</v>
      </c>
    </row>
    <row r="85" spans="1:12" ht="13.5" customHeight="1">
      <c r="A85" s="50">
        <f t="shared" si="1"/>
        <v>468</v>
      </c>
      <c r="B85" s="11">
        <v>37.3</v>
      </c>
      <c r="C85" s="50">
        <f t="shared" si="1"/>
        <v>397</v>
      </c>
      <c r="D85" s="11">
        <v>32</v>
      </c>
      <c r="E85" s="50">
        <f>TRUNC((F85)^1.07*9.75,0)</f>
        <v>327</v>
      </c>
      <c r="F85" s="11">
        <v>26.7</v>
      </c>
      <c r="G85" s="50">
        <f>TRUNC((H85)^1.07*9.75,0)</f>
        <v>258</v>
      </c>
      <c r="H85" s="11">
        <v>21.4</v>
      </c>
      <c r="I85" s="50">
        <f>TRUNC((J85)^1.07*9.75,0)</f>
        <v>175</v>
      </c>
      <c r="J85" s="11">
        <v>14.9</v>
      </c>
      <c r="K85" s="50">
        <f>TRUNC((L85)^1.07*9.75,0)</f>
        <v>77</v>
      </c>
      <c r="L85" s="11">
        <v>6.95</v>
      </c>
    </row>
    <row r="86" spans="1:12" ht="13.5" customHeight="1">
      <c r="A86" s="50">
        <f t="shared" si="1"/>
        <v>467</v>
      </c>
      <c r="B86" s="11">
        <v>37.2</v>
      </c>
      <c r="C86" s="50">
        <f t="shared" si="1"/>
        <v>396</v>
      </c>
      <c r="D86" s="11">
        <v>31.9</v>
      </c>
      <c r="E86" s="50">
        <f>TRUNC((F86)^1.07*9.75,0)</f>
        <v>326</v>
      </c>
      <c r="F86" s="11">
        <v>26.6</v>
      </c>
      <c r="G86" s="50">
        <f>TRUNC((H86)^1.07*9.75,0)</f>
        <v>257</v>
      </c>
      <c r="H86" s="11">
        <v>21.3</v>
      </c>
      <c r="I86" s="50">
        <f>TRUNC((J86)^1.07*9.75,0)</f>
        <v>173</v>
      </c>
      <c r="J86" s="11">
        <v>14.75</v>
      </c>
      <c r="K86" s="50">
        <f>TRUNC((L86)^1.07*9.75,0)</f>
        <v>75</v>
      </c>
      <c r="L86" s="11">
        <v>6.8</v>
      </c>
    </row>
    <row r="87" spans="1:12" ht="13.5" customHeight="1">
      <c r="A87" s="50">
        <f t="shared" si="1"/>
        <v>465</v>
      </c>
      <c r="B87" s="11">
        <v>37.1</v>
      </c>
      <c r="C87" s="50">
        <f t="shared" si="1"/>
        <v>395</v>
      </c>
      <c r="D87" s="11">
        <v>31.8</v>
      </c>
      <c r="E87" s="50">
        <f>TRUNC((F87)^1.07*9.75,0)</f>
        <v>324</v>
      </c>
      <c r="F87" s="11">
        <v>26.5</v>
      </c>
      <c r="G87" s="50">
        <f>TRUNC((H87)^1.07*9.75,0)</f>
        <v>255</v>
      </c>
      <c r="H87" s="11">
        <v>21.2</v>
      </c>
      <c r="I87" s="50">
        <f>TRUNC((J87)^1.07*9.75,0)</f>
        <v>171</v>
      </c>
      <c r="J87" s="11">
        <v>14.6</v>
      </c>
      <c r="K87" s="50">
        <f>TRUNC((L87)^1.07*9.75,0)</f>
        <v>74</v>
      </c>
      <c r="L87" s="11">
        <v>6.65</v>
      </c>
    </row>
    <row r="88" spans="1:12" ht="13.5" customHeight="1">
      <c r="A88" s="50">
        <f t="shared" si="1"/>
        <v>464</v>
      </c>
      <c r="B88" s="11">
        <v>37</v>
      </c>
      <c r="C88" s="50">
        <f t="shared" si="1"/>
        <v>393</v>
      </c>
      <c r="D88" s="11">
        <v>31.7</v>
      </c>
      <c r="E88" s="50">
        <f>TRUNC((F88)^1.07*9.75,0)</f>
        <v>323</v>
      </c>
      <c r="F88" s="11">
        <v>26.4</v>
      </c>
      <c r="G88" s="50">
        <f>TRUNC((H88)^1.07*9.75,0)</f>
        <v>254</v>
      </c>
      <c r="H88" s="11">
        <v>21.1</v>
      </c>
      <c r="I88" s="50">
        <f>TRUNC((J88)^1.07*9.75,0)</f>
        <v>169</v>
      </c>
      <c r="J88" s="11">
        <v>14.45</v>
      </c>
      <c r="K88" s="50">
        <f>TRUNC((L88)^1.07*9.75,0)</f>
        <v>72</v>
      </c>
      <c r="L88" s="11">
        <v>6.5</v>
      </c>
    </row>
    <row r="89" spans="1:12" ht="13.5" customHeight="1">
      <c r="A89" s="50">
        <f t="shared" si="1"/>
        <v>463</v>
      </c>
      <c r="B89" s="11">
        <v>36.9</v>
      </c>
      <c r="C89" s="50">
        <f t="shared" si="1"/>
        <v>392</v>
      </c>
      <c r="D89" s="11">
        <v>31.6</v>
      </c>
      <c r="E89" s="50">
        <f>TRUNC((F89)^1.07*9.75,0)</f>
        <v>322</v>
      </c>
      <c r="F89" s="11">
        <v>26.3</v>
      </c>
      <c r="G89" s="50">
        <f>TRUNC((H89)^1.07*9.75,0)</f>
        <v>253</v>
      </c>
      <c r="H89" s="11">
        <v>21</v>
      </c>
      <c r="I89" s="50">
        <f>TRUNC((J89)^1.07*9.75,0)</f>
        <v>167</v>
      </c>
      <c r="J89" s="11">
        <v>14.3</v>
      </c>
      <c r="K89" s="50">
        <f>TRUNC((L89)^1.07*9.75,0)</f>
        <v>70</v>
      </c>
      <c r="L89" s="11">
        <v>6.35</v>
      </c>
    </row>
    <row r="90" spans="1:12" ht="13.5" customHeight="1">
      <c r="A90" s="50">
        <f t="shared" si="1"/>
        <v>461</v>
      </c>
      <c r="B90" s="11">
        <v>36.8</v>
      </c>
      <c r="C90" s="50">
        <f t="shared" si="1"/>
        <v>391</v>
      </c>
      <c r="D90" s="11">
        <v>31.5</v>
      </c>
      <c r="E90" s="50">
        <f>TRUNC((F90)^1.07*9.75,0)</f>
        <v>321</v>
      </c>
      <c r="F90" s="11">
        <v>26.2</v>
      </c>
      <c r="G90" s="50">
        <f>TRUNC((H90)^1.07*9.75,0)</f>
        <v>252</v>
      </c>
      <c r="H90" s="11">
        <v>20.9</v>
      </c>
      <c r="I90" s="50">
        <f>TRUNC((J90)^1.07*9.75,0)</f>
        <v>166</v>
      </c>
      <c r="J90" s="11">
        <v>14.15</v>
      </c>
      <c r="K90" s="50">
        <f>TRUNC((L90)^1.07*9.75,0)</f>
        <v>68</v>
      </c>
      <c r="L90" s="11">
        <v>6.2</v>
      </c>
    </row>
    <row r="91" spans="1:12" ht="13.5" customHeight="1">
      <c r="A91" s="50">
        <f t="shared" si="1"/>
        <v>460</v>
      </c>
      <c r="B91" s="11">
        <v>36.7</v>
      </c>
      <c r="C91" s="50">
        <f t="shared" si="1"/>
        <v>389</v>
      </c>
      <c r="D91" s="11">
        <v>31.4</v>
      </c>
      <c r="E91" s="50">
        <f>TRUNC((F91)^1.07*9.75,0)</f>
        <v>319</v>
      </c>
      <c r="F91" s="11">
        <v>26.1</v>
      </c>
      <c r="G91" s="50">
        <f>TRUNC((H91)^1.07*9.75,0)</f>
        <v>250</v>
      </c>
      <c r="H91" s="11">
        <v>20.8</v>
      </c>
      <c r="I91" s="50">
        <f>TRUNC((J91)^1.07*9.75,0)</f>
        <v>164</v>
      </c>
      <c r="J91" s="11">
        <v>14</v>
      </c>
      <c r="K91" s="50">
        <f>TRUNC((L91)^1.07*9.75,0)</f>
        <v>66</v>
      </c>
      <c r="L91" s="11">
        <v>6.05</v>
      </c>
    </row>
    <row r="92" spans="1:12" ht="13.5" customHeight="1">
      <c r="A92" s="50">
        <f t="shared" si="1"/>
        <v>459</v>
      </c>
      <c r="B92" s="11">
        <v>36.6</v>
      </c>
      <c r="C92" s="50">
        <f t="shared" si="1"/>
        <v>388</v>
      </c>
      <c r="D92" s="11">
        <v>31.3</v>
      </c>
      <c r="E92" s="50">
        <f>TRUNC((F92)^1.07*9.75,0)</f>
        <v>318</v>
      </c>
      <c r="F92" s="11">
        <v>26</v>
      </c>
      <c r="G92" s="50">
        <f>TRUNC((H92)^1.07*9.75,0)</f>
        <v>249</v>
      </c>
      <c r="H92" s="11">
        <v>20.7</v>
      </c>
      <c r="I92" s="50">
        <f>TRUNC((J92)^1.07*9.75,0)</f>
        <v>162</v>
      </c>
      <c r="J92" s="11">
        <v>13.85</v>
      </c>
      <c r="K92" s="50">
        <f>TRUNC((L92)^1.07*9.75,0)</f>
        <v>65</v>
      </c>
      <c r="L92" s="11">
        <v>5.9</v>
      </c>
    </row>
    <row r="93" spans="1:12" ht="13.5" customHeight="1">
      <c r="A93" s="50">
        <f t="shared" si="1"/>
        <v>457</v>
      </c>
      <c r="B93" s="11">
        <v>36.5</v>
      </c>
      <c r="C93" s="50">
        <f t="shared" si="1"/>
        <v>387</v>
      </c>
      <c r="D93" s="11">
        <v>31.2</v>
      </c>
      <c r="E93" s="50">
        <f>TRUNC((F93)^1.07*9.75,0)</f>
        <v>317</v>
      </c>
      <c r="F93" s="11">
        <v>25.9</v>
      </c>
      <c r="G93" s="50">
        <f>TRUNC((H93)^1.07*9.75,0)</f>
        <v>248</v>
      </c>
      <c r="H93" s="11">
        <v>20.6</v>
      </c>
      <c r="I93" s="50">
        <f>TRUNC((J93)^1.07*9.75,0)</f>
        <v>160</v>
      </c>
      <c r="J93" s="11">
        <v>13.7</v>
      </c>
      <c r="K93" s="50">
        <f>TRUNC((L93)^1.07*9.75,0)</f>
        <v>63</v>
      </c>
      <c r="L93" s="11">
        <v>5.75</v>
      </c>
    </row>
    <row r="94" spans="1:12" ht="13.5" customHeight="1">
      <c r="A94" s="50">
        <f t="shared" si="1"/>
        <v>456</v>
      </c>
      <c r="B94" s="11">
        <v>36.4</v>
      </c>
      <c r="C94" s="50">
        <f t="shared" si="1"/>
        <v>385</v>
      </c>
      <c r="D94" s="11">
        <v>31.1</v>
      </c>
      <c r="E94" s="50">
        <f>TRUNC((F94)^1.07*9.75,0)</f>
        <v>315</v>
      </c>
      <c r="F94" s="11">
        <v>25.8</v>
      </c>
      <c r="G94" s="50">
        <f>TRUNC((H94)^1.07*9.75,0)</f>
        <v>246</v>
      </c>
      <c r="H94" s="11">
        <v>20.5</v>
      </c>
      <c r="I94" s="50">
        <f>TRUNC((J94)^1.07*9.75,0)</f>
        <v>158</v>
      </c>
      <c r="J94" s="11">
        <v>13.55</v>
      </c>
      <c r="K94" s="50">
        <f>TRUNC((L94)^1.07*9.75,0)</f>
        <v>61</v>
      </c>
      <c r="L94" s="11">
        <v>5.6</v>
      </c>
    </row>
    <row r="95" spans="1:12" ht="13.5" customHeight="1">
      <c r="A95" s="50">
        <f t="shared" si="1"/>
        <v>455</v>
      </c>
      <c r="B95" s="11">
        <v>36.3</v>
      </c>
      <c r="C95" s="50">
        <f t="shared" si="1"/>
        <v>384</v>
      </c>
      <c r="D95" s="11">
        <v>31</v>
      </c>
      <c r="E95" s="50">
        <f>TRUNC((F95)^1.07*9.75,0)</f>
        <v>314</v>
      </c>
      <c r="F95" s="11">
        <v>25.7</v>
      </c>
      <c r="G95" s="50">
        <f>TRUNC((H95)^1.07*9.75,0)</f>
        <v>245</v>
      </c>
      <c r="H95" s="11">
        <v>20.4</v>
      </c>
      <c r="I95" s="50">
        <f>TRUNC((J95)^1.07*9.75,0)</f>
        <v>156</v>
      </c>
      <c r="J95" s="11">
        <v>13.4</v>
      </c>
      <c r="K95" s="50">
        <f>TRUNC((L95)^1.07*9.75,0)</f>
        <v>59</v>
      </c>
      <c r="L95" s="11">
        <v>5.45</v>
      </c>
    </row>
    <row r="96" spans="1:12" ht="13.5" customHeight="1">
      <c r="A96" s="50">
        <f t="shared" si="1"/>
        <v>453</v>
      </c>
      <c r="B96" s="11">
        <v>36.2</v>
      </c>
      <c r="C96" s="50">
        <f t="shared" si="1"/>
        <v>383</v>
      </c>
      <c r="D96" s="11">
        <v>30.9</v>
      </c>
      <c r="E96" s="50">
        <f>TRUNC((F96)^1.07*9.75,0)</f>
        <v>313</v>
      </c>
      <c r="F96" s="11">
        <v>25.6</v>
      </c>
      <c r="G96" s="50">
        <f>TRUNC((H96)^1.07*9.75,0)</f>
        <v>244</v>
      </c>
      <c r="H96" s="11">
        <v>20.3</v>
      </c>
      <c r="I96" s="50">
        <f>TRUNC((J96)^1.07*9.75,0)</f>
        <v>154</v>
      </c>
      <c r="J96" s="11">
        <v>13.25</v>
      </c>
      <c r="K96" s="50">
        <f>TRUNC((L96)^1.07*9.75,0)</f>
        <v>58</v>
      </c>
      <c r="L96" s="11">
        <v>5.3</v>
      </c>
    </row>
    <row r="97" spans="1:12" ht="13.5" customHeight="1">
      <c r="A97" s="50">
        <f t="shared" si="1"/>
        <v>452</v>
      </c>
      <c r="B97" s="11">
        <v>36.1</v>
      </c>
      <c r="C97" s="50">
        <f t="shared" si="1"/>
        <v>381</v>
      </c>
      <c r="D97" s="11">
        <v>30.8</v>
      </c>
      <c r="E97" s="50">
        <f>TRUNC((F97)^1.07*9.75,0)</f>
        <v>311</v>
      </c>
      <c r="F97" s="11">
        <v>25.5</v>
      </c>
      <c r="G97" s="50">
        <f>TRUNC((H97)^1.07*9.75,0)</f>
        <v>243</v>
      </c>
      <c r="H97" s="11">
        <v>20.2</v>
      </c>
      <c r="I97" s="50">
        <f>TRUNC((J97)^1.07*9.75,0)</f>
        <v>152</v>
      </c>
      <c r="J97" s="11">
        <v>13.1</v>
      </c>
      <c r="K97" s="50">
        <f>TRUNC((L97)^1.07*9.75,0)</f>
        <v>56</v>
      </c>
      <c r="L97" s="11">
        <v>5.15</v>
      </c>
    </row>
    <row r="98" spans="1:12" ht="13.5" customHeight="1">
      <c r="A98" s="50">
        <f t="shared" si="1"/>
        <v>451</v>
      </c>
      <c r="B98" s="11">
        <v>36</v>
      </c>
      <c r="C98" s="50">
        <f t="shared" si="1"/>
        <v>380</v>
      </c>
      <c r="D98" s="11">
        <v>30.7</v>
      </c>
      <c r="E98" s="50">
        <f>TRUNC((F98)^1.07*9.75,0)</f>
        <v>310</v>
      </c>
      <c r="F98" s="11">
        <v>25.4</v>
      </c>
      <c r="G98" s="50">
        <f>TRUNC((H98)^1.07*9.75,0)</f>
        <v>241</v>
      </c>
      <c r="H98" s="11">
        <v>20.1</v>
      </c>
      <c r="I98" s="50">
        <f>TRUNC((J98)^1.07*9.75,0)</f>
        <v>151</v>
      </c>
      <c r="J98" s="11">
        <v>12.95</v>
      </c>
      <c r="K98" s="50">
        <f>TRUNC((L98)^1.07*9.75,0)</f>
        <v>54</v>
      </c>
      <c r="L98" s="11">
        <v>5</v>
      </c>
    </row>
    <row r="99" spans="1:12" ht="13.5" customHeight="1">
      <c r="A99" s="50">
        <f t="shared" si="1"/>
        <v>449</v>
      </c>
      <c r="B99" s="11">
        <v>35.9</v>
      </c>
      <c r="C99" s="50">
        <f t="shared" si="1"/>
        <v>379</v>
      </c>
      <c r="D99" s="11">
        <v>30.6</v>
      </c>
      <c r="E99" s="50">
        <f>TRUNC((F99)^1.07*9.75,0)</f>
        <v>309</v>
      </c>
      <c r="F99" s="11">
        <v>25.3</v>
      </c>
      <c r="G99" s="50">
        <f>TRUNC((H99)^1.07*9.75,0)</f>
        <v>240</v>
      </c>
      <c r="H99" s="11">
        <v>20</v>
      </c>
      <c r="I99" s="50">
        <f>TRUNC((J99)^1.07*9.75,0)</f>
        <v>149</v>
      </c>
      <c r="J99" s="11">
        <v>12.8</v>
      </c>
      <c r="K99" s="50">
        <f>TRUNC((L99)^1.07*9.75,0)</f>
        <v>52</v>
      </c>
      <c r="L99" s="11">
        <v>4.85</v>
      </c>
    </row>
    <row r="100" spans="1:12" ht="13.5" customHeight="1">
      <c r="A100" s="50">
        <f t="shared" si="1"/>
        <v>448</v>
      </c>
      <c r="B100" s="11">
        <v>35.8</v>
      </c>
      <c r="C100" s="50">
        <f t="shared" si="1"/>
        <v>377</v>
      </c>
      <c r="D100" s="11">
        <v>30.5</v>
      </c>
      <c r="E100" s="50">
        <f>TRUNC((F100)^1.07*9.75,0)</f>
        <v>307</v>
      </c>
      <c r="F100" s="11">
        <v>25.2</v>
      </c>
      <c r="G100" s="50">
        <f>TRUNC((H100)^1.07*9.75,0)</f>
        <v>239</v>
      </c>
      <c r="H100" s="11">
        <v>19.9</v>
      </c>
      <c r="I100" s="50">
        <f>TRUNC((J100)^1.07*9.75,0)</f>
        <v>147</v>
      </c>
      <c r="J100" s="11">
        <v>12.65</v>
      </c>
      <c r="K100" s="50">
        <f>TRUNC((L100)^1.07*9.75,0)</f>
        <v>51</v>
      </c>
      <c r="L100" s="11">
        <v>4.7</v>
      </c>
    </row>
    <row r="101" spans="1:12" ht="13.5" customHeight="1">
      <c r="A101" s="50">
        <f t="shared" si="1"/>
        <v>447</v>
      </c>
      <c r="B101" s="11">
        <v>35.7</v>
      </c>
      <c r="C101" s="50">
        <f t="shared" si="1"/>
        <v>376</v>
      </c>
      <c r="D101" s="11">
        <v>30.4</v>
      </c>
      <c r="E101" s="50">
        <f>TRUNC((F101)^1.07*9.75,0)</f>
        <v>306</v>
      </c>
      <c r="F101" s="11">
        <v>25.1</v>
      </c>
      <c r="G101" s="50">
        <f>TRUNC((H101)^1.07*9.75,0)</f>
        <v>237</v>
      </c>
      <c r="H101" s="11">
        <v>19.8</v>
      </c>
      <c r="I101" s="50">
        <f>TRUNC((J101)^1.07*9.75,0)</f>
        <v>145</v>
      </c>
      <c r="J101" s="11">
        <v>12.5</v>
      </c>
      <c r="K101" s="50">
        <f>TRUNC((L101)^1.07*9.75,0)</f>
        <v>49</v>
      </c>
      <c r="L101" s="11">
        <v>4.55</v>
      </c>
    </row>
    <row r="102" spans="1:12" ht="13.5" customHeight="1">
      <c r="A102" s="50">
        <f t="shared" si="1"/>
        <v>445</v>
      </c>
      <c r="B102" s="11">
        <v>35.6</v>
      </c>
      <c r="C102" s="50">
        <f t="shared" si="1"/>
        <v>375</v>
      </c>
      <c r="D102" s="11">
        <v>30.3</v>
      </c>
      <c r="E102" s="50">
        <f>TRUNC((F102)^1.07*9.75,0)</f>
        <v>305</v>
      </c>
      <c r="F102" s="11">
        <v>25</v>
      </c>
      <c r="G102" s="50">
        <f>TRUNC((H102)^1.07*9.75,0)</f>
        <v>236</v>
      </c>
      <c r="H102" s="11">
        <v>19.7</v>
      </c>
      <c r="I102" s="50">
        <f>TRUNC((J102)^1.07*9.75,0)</f>
        <v>143</v>
      </c>
      <c r="J102" s="11">
        <v>12.35</v>
      </c>
      <c r="K102" s="50">
        <f>TRUNC((L102)^1.07*9.75,0)</f>
        <v>47</v>
      </c>
      <c r="L102" s="11">
        <v>4.4</v>
      </c>
    </row>
    <row r="103" spans="1:12" ht="13.5" customHeight="1">
      <c r="A103" s="50">
        <f t="shared" si="1"/>
        <v>444</v>
      </c>
      <c r="B103" s="11">
        <v>35.5</v>
      </c>
      <c r="C103" s="50">
        <f t="shared" si="1"/>
        <v>373</v>
      </c>
      <c r="D103" s="11">
        <v>30.2</v>
      </c>
      <c r="E103" s="50">
        <f>TRUNC((F103)^1.07*9.75,0)</f>
        <v>304</v>
      </c>
      <c r="F103" s="11">
        <v>24.9</v>
      </c>
      <c r="G103" s="50">
        <f>TRUNC((H103)^1.07*9.75,0)</f>
        <v>235</v>
      </c>
      <c r="H103" s="11">
        <v>19.6</v>
      </c>
      <c r="I103" s="50">
        <f>TRUNC((J103)^1.07*9.75,0)</f>
        <v>141</v>
      </c>
      <c r="J103" s="11">
        <v>12.2</v>
      </c>
      <c r="K103" s="50">
        <f>TRUNC((L103)^1.07*9.75,0)</f>
        <v>45</v>
      </c>
      <c r="L103" s="11">
        <v>4.25</v>
      </c>
    </row>
    <row r="104" spans="1:12" ht="13.5" customHeight="1">
      <c r="A104" s="50">
        <f t="shared" si="1"/>
        <v>443</v>
      </c>
      <c r="B104" s="11">
        <v>35.4</v>
      </c>
      <c r="C104" s="50">
        <f t="shared" si="1"/>
        <v>372</v>
      </c>
      <c r="D104" s="11">
        <v>30.1</v>
      </c>
      <c r="E104" s="50">
        <f>TRUNC((F104)^1.07*9.75,0)</f>
        <v>302</v>
      </c>
      <c r="F104" s="11">
        <v>24.8</v>
      </c>
      <c r="G104" s="50">
        <f>TRUNC((H104)^1.07*9.75,0)</f>
        <v>234</v>
      </c>
      <c r="H104" s="11">
        <v>19.5</v>
      </c>
      <c r="I104" s="50">
        <f>TRUNC((J104)^1.07*9.75,0)</f>
        <v>139</v>
      </c>
      <c r="J104" s="11">
        <v>12.05</v>
      </c>
      <c r="K104" s="50">
        <f>TRUNC((L104)^1.07*9.75,0)</f>
        <v>44</v>
      </c>
      <c r="L104" s="11">
        <v>4.1</v>
      </c>
    </row>
    <row r="105" spans="1:12" ht="13.5" customHeight="1">
      <c r="A105" s="50">
        <f t="shared" si="1"/>
        <v>441</v>
      </c>
      <c r="B105" s="11">
        <v>35.3</v>
      </c>
      <c r="C105" s="50">
        <f t="shared" si="1"/>
        <v>371</v>
      </c>
      <c r="D105" s="11">
        <v>30</v>
      </c>
      <c r="E105" s="50">
        <f>TRUNC((F105)^1.07*9.75,0)</f>
        <v>301</v>
      </c>
      <c r="F105" s="11">
        <v>24.7</v>
      </c>
      <c r="G105" s="50">
        <f>TRUNC((H105)^1.07*9.75,0)</f>
        <v>232</v>
      </c>
      <c r="H105" s="11">
        <v>19.4</v>
      </c>
      <c r="I105" s="50">
        <f>TRUNC((J105)^1.07*9.75,0)</f>
        <v>137</v>
      </c>
      <c r="J105" s="11">
        <v>11.9</v>
      </c>
      <c r="K105" s="50">
        <f>TRUNC((L105)^1.07*9.75,0)</f>
        <v>42</v>
      </c>
      <c r="L105" s="11">
        <v>3.95</v>
      </c>
    </row>
    <row r="106" spans="1:12" ht="13.5" customHeight="1">
      <c r="A106" s="50">
        <f t="shared" si="1"/>
        <v>440</v>
      </c>
      <c r="B106" s="11">
        <v>35.2</v>
      </c>
      <c r="C106" s="50">
        <f t="shared" si="1"/>
        <v>369</v>
      </c>
      <c r="D106" s="11">
        <v>29.9</v>
      </c>
      <c r="E106" s="50">
        <f>TRUNC((F106)^1.07*9.75,0)</f>
        <v>300</v>
      </c>
      <c r="F106" s="11">
        <v>24.6</v>
      </c>
      <c r="G106" s="50">
        <f>TRUNC((H106)^1.07*9.75,0)</f>
        <v>231</v>
      </c>
      <c r="H106" s="11">
        <v>19.3</v>
      </c>
      <c r="I106" s="50">
        <f>TRUNC((J106)^1.07*9.75,0)</f>
        <v>136</v>
      </c>
      <c r="J106" s="11">
        <v>11.75</v>
      </c>
      <c r="K106" s="50">
        <f>TRUNC((L106)^1.07*9.75,0)</f>
        <v>40</v>
      </c>
      <c r="L106" s="11">
        <v>3.8</v>
      </c>
    </row>
    <row r="107" spans="1:12" ht="13.5" customHeight="1">
      <c r="A107" s="50">
        <f t="shared" si="1"/>
        <v>439</v>
      </c>
      <c r="B107" s="11">
        <v>35.1</v>
      </c>
      <c r="C107" s="50">
        <f t="shared" si="1"/>
        <v>368</v>
      </c>
      <c r="D107" s="11">
        <v>29.8</v>
      </c>
      <c r="E107" s="50">
        <f>TRUNC((F107)^1.07*9.75,0)</f>
        <v>298</v>
      </c>
      <c r="F107" s="11">
        <v>24.5</v>
      </c>
      <c r="G107" s="50">
        <f>TRUNC((H107)^1.07*9.75,0)</f>
        <v>230</v>
      </c>
      <c r="H107" s="11">
        <v>19.2</v>
      </c>
      <c r="I107" s="50">
        <f>TRUNC((J107)^1.07*9.75,0)</f>
        <v>134</v>
      </c>
      <c r="J107" s="11">
        <v>11.6</v>
      </c>
      <c r="K107" s="50">
        <f>TRUNC((L107)^1.07*9.75,0)</f>
        <v>38</v>
      </c>
      <c r="L107" s="11">
        <v>3.65</v>
      </c>
    </row>
    <row r="108" spans="1:12" ht="13.5" customHeight="1">
      <c r="A108" s="50">
        <f t="shared" si="1"/>
        <v>437</v>
      </c>
      <c r="B108" s="11">
        <v>35</v>
      </c>
      <c r="C108" s="50">
        <f t="shared" si="1"/>
        <v>367</v>
      </c>
      <c r="D108" s="11">
        <v>29.7</v>
      </c>
      <c r="E108" s="50">
        <f>TRUNC((F108)^1.07*9.75,0)</f>
        <v>297</v>
      </c>
      <c r="F108" s="11">
        <v>24.4</v>
      </c>
      <c r="G108" s="50">
        <f>TRUNC((H108)^1.07*9.75,0)</f>
        <v>228</v>
      </c>
      <c r="H108" s="11">
        <v>19.1</v>
      </c>
      <c r="I108" s="50">
        <f>TRUNC((J108)^1.07*9.75,0)</f>
        <v>132</v>
      </c>
      <c r="J108" s="11">
        <v>11.45</v>
      </c>
      <c r="K108" s="50">
        <f>TRUNC((L108)^1.07*9.75,0)</f>
        <v>37</v>
      </c>
      <c r="L108" s="11">
        <v>3.5</v>
      </c>
    </row>
    <row r="109" spans="1:12" ht="13.5" customHeight="1">
      <c r="A109" s="50">
        <f t="shared" si="1"/>
        <v>436</v>
      </c>
      <c r="B109" s="11">
        <v>34.9</v>
      </c>
      <c r="C109" s="50">
        <f t="shared" si="1"/>
        <v>365</v>
      </c>
      <c r="D109" s="11">
        <v>29.6</v>
      </c>
      <c r="E109" s="50">
        <f>TRUNC((F109)^1.07*9.75,0)</f>
        <v>296</v>
      </c>
      <c r="F109" s="11">
        <v>24.3</v>
      </c>
      <c r="G109" s="50">
        <f>TRUNC((H109)^1.07*9.75,0)</f>
        <v>227</v>
      </c>
      <c r="H109" s="11">
        <v>19</v>
      </c>
      <c r="I109" s="50">
        <f>TRUNC((J109)^1.07*9.75,0)</f>
        <v>130</v>
      </c>
      <c r="J109" s="11">
        <v>11.3</v>
      </c>
      <c r="K109" s="50">
        <f>TRUNC((L109)^1.07*9.75,0)</f>
        <v>35</v>
      </c>
      <c r="L109" s="11">
        <v>3.35</v>
      </c>
    </row>
    <row r="110" spans="1:12" ht="13.5" customHeight="1">
      <c r="A110" s="50">
        <f t="shared" si="1"/>
        <v>435</v>
      </c>
      <c r="B110" s="11">
        <v>34.8</v>
      </c>
      <c r="C110" s="50">
        <f t="shared" si="1"/>
        <v>364</v>
      </c>
      <c r="D110" s="11">
        <v>29.5</v>
      </c>
      <c r="E110" s="50">
        <f>TRUNC((F110)^1.07*9.75,0)</f>
        <v>294</v>
      </c>
      <c r="F110" s="11">
        <v>24.2</v>
      </c>
      <c r="G110" s="50">
        <f>TRUNC((H110)^1.07*9.75,0)</f>
        <v>226</v>
      </c>
      <c r="H110" s="11">
        <v>18.9</v>
      </c>
      <c r="I110" s="50">
        <f>TRUNC((J110)^1.07*9.75,0)</f>
        <v>128</v>
      </c>
      <c r="J110" s="11">
        <v>11.15</v>
      </c>
      <c r="K110" s="50">
        <f>TRUNC((L110)^1.07*9.75,0)</f>
        <v>33</v>
      </c>
      <c r="L110" s="11">
        <v>3.2</v>
      </c>
    </row>
    <row r="111" spans="1:12" ht="14.25" customHeight="1">
      <c r="A111" s="50">
        <f t="shared" si="1"/>
        <v>433</v>
      </c>
      <c r="B111" s="11">
        <v>34.7</v>
      </c>
      <c r="C111" s="50">
        <f t="shared" si="1"/>
        <v>363</v>
      </c>
      <c r="D111" s="11">
        <v>29.4</v>
      </c>
      <c r="E111" s="50">
        <f>TRUNC((F111)^1.07*9.75,0)</f>
        <v>293</v>
      </c>
      <c r="F111" s="11">
        <v>24.1</v>
      </c>
      <c r="G111" s="50">
        <f>TRUNC((H111)^1.07*9.75,0)</f>
        <v>225</v>
      </c>
      <c r="H111" s="11">
        <v>18.8</v>
      </c>
      <c r="I111" s="50">
        <f>TRUNC((J111)^1.07*9.75,0)</f>
        <v>126</v>
      </c>
      <c r="J111" s="11">
        <v>11</v>
      </c>
      <c r="K111" s="50">
        <f>TRUNC((L111)^1.07*9.75,0)</f>
        <v>32</v>
      </c>
      <c r="L111" s="11">
        <v>3.05</v>
      </c>
    </row>
    <row r="112" spans="1:12" ht="14.25" customHeight="1">
      <c r="A112" s="50">
        <f t="shared" si="1"/>
        <v>432</v>
      </c>
      <c r="B112" s="11">
        <v>34.6</v>
      </c>
      <c r="C112" s="50">
        <f t="shared" si="1"/>
        <v>361</v>
      </c>
      <c r="D112" s="11">
        <v>29.3</v>
      </c>
      <c r="E112" s="50">
        <f>TRUNC((F112)^1.07*9.75,0)</f>
        <v>292</v>
      </c>
      <c r="F112" s="11">
        <v>24</v>
      </c>
      <c r="G112" s="50">
        <f>TRUNC((H112)^1.07*9.75,0)</f>
        <v>223</v>
      </c>
      <c r="H112" s="11">
        <v>18.7</v>
      </c>
      <c r="I112" s="50">
        <f>TRUNC((J112)^1.07*9.75,0)</f>
        <v>125</v>
      </c>
      <c r="J112" s="11">
        <v>10.85</v>
      </c>
      <c r="K112" s="50">
        <f>TRUNC((L112)^1.07*9.75,0)</f>
        <v>30</v>
      </c>
      <c r="L112" s="11">
        <v>2.9</v>
      </c>
    </row>
    <row r="113" spans="1:12" ht="12.75" customHeight="1">
      <c r="A113" s="50">
        <f t="shared" si="1"/>
        <v>430</v>
      </c>
      <c r="B113" s="11">
        <v>34.5</v>
      </c>
      <c r="C113" s="50">
        <f t="shared" si="1"/>
        <v>360</v>
      </c>
      <c r="D113" s="11">
        <v>29.2</v>
      </c>
      <c r="E113" s="50">
        <f>TRUNC((F113)^1.07*9.75,0)</f>
        <v>290</v>
      </c>
      <c r="F113" s="11">
        <v>23.9</v>
      </c>
      <c r="G113" s="50">
        <f>TRUNC((H113)^1.07*9.75,0)</f>
        <v>222</v>
      </c>
      <c r="H113" s="11">
        <v>18.6</v>
      </c>
      <c r="I113" s="50">
        <f>TRUNC((J113)^1.07*9.75,0)</f>
        <v>123</v>
      </c>
      <c r="J113" s="11">
        <v>10.7</v>
      </c>
      <c r="K113" s="50">
        <f>TRUNC((L113)^1.07*9.75,0)</f>
        <v>28</v>
      </c>
      <c r="L113" s="11">
        <v>2.75</v>
      </c>
    </row>
    <row r="114" spans="1:12" ht="13.5" customHeight="1">
      <c r="A114" s="50">
        <f t="shared" si="1"/>
        <v>429</v>
      </c>
      <c r="B114" s="11">
        <v>34.4</v>
      </c>
      <c r="C114" s="50">
        <f t="shared" si="1"/>
        <v>359</v>
      </c>
      <c r="D114" s="11">
        <v>29.1</v>
      </c>
      <c r="E114" s="50">
        <f>TRUNC((F114)^1.07*9.75,0)</f>
        <v>289</v>
      </c>
      <c r="F114" s="11">
        <v>23.8</v>
      </c>
      <c r="G114" s="50">
        <f>TRUNC((H114)^1.07*9.75,0)</f>
        <v>221</v>
      </c>
      <c r="H114" s="11">
        <v>18.5</v>
      </c>
      <c r="I114" s="50">
        <f>TRUNC((J114)^1.07*9.75,0)</f>
        <v>121</v>
      </c>
      <c r="J114" s="11">
        <v>10.55</v>
      </c>
      <c r="K114" s="50">
        <f>TRUNC((L114)^1.07*9.75,0)</f>
        <v>27</v>
      </c>
      <c r="L114" s="11">
        <v>2.6</v>
      </c>
    </row>
    <row r="115" spans="1:12" s="63" customFormat="1" ht="24.75" customHeight="1">
      <c r="A115" s="61" t="s">
        <v>30</v>
      </c>
      <c r="B115" s="62"/>
      <c r="C115" s="62"/>
      <c r="D115" s="62"/>
      <c r="E115" s="62"/>
      <c r="F115" s="62"/>
      <c r="G115" s="62"/>
      <c r="H115" s="62"/>
      <c r="I115" s="62"/>
      <c r="J115" s="62"/>
      <c r="K115" s="62"/>
      <c r="L115" s="62"/>
    </row>
    <row r="116" spans="1:12" ht="18.75" customHeight="1">
      <c r="A116" s="51" t="s">
        <v>9</v>
      </c>
      <c r="B116" s="52" t="s">
        <v>18</v>
      </c>
      <c r="C116" s="53" t="s">
        <v>9</v>
      </c>
      <c r="D116" s="52" t="s">
        <v>18</v>
      </c>
      <c r="E116" s="54" t="s">
        <v>9</v>
      </c>
      <c r="F116" s="52" t="s">
        <v>18</v>
      </c>
      <c r="G116" s="54" t="s">
        <v>9</v>
      </c>
      <c r="H116" s="52" t="s">
        <v>18</v>
      </c>
      <c r="I116" s="54" t="s">
        <v>9</v>
      </c>
      <c r="J116" s="52" t="s">
        <v>18</v>
      </c>
      <c r="K116" s="54" t="s">
        <v>9</v>
      </c>
      <c r="L116" s="52" t="s">
        <v>18</v>
      </c>
    </row>
    <row r="117" spans="1:12" ht="13.5" customHeight="1">
      <c r="A117" s="50">
        <f>TRUNC(B117^1.04*6.5,0)</f>
        <v>500</v>
      </c>
      <c r="B117" s="11">
        <v>65.14</v>
      </c>
      <c r="C117" s="50">
        <f>TRUNC(D117^1.04*6.5,0)</f>
        <v>407</v>
      </c>
      <c r="D117" s="11">
        <v>53.48</v>
      </c>
      <c r="E117" s="50">
        <f>TRUNC(F117^1.04*6.5,0)</f>
        <v>315</v>
      </c>
      <c r="F117" s="11">
        <v>41.82</v>
      </c>
      <c r="G117" s="50">
        <f>TRUNC(H117^1.04*6.5,0)</f>
        <v>232</v>
      </c>
      <c r="H117" s="11">
        <v>31.22</v>
      </c>
      <c r="I117" s="50">
        <f>TRUNC(J117^1.04*6.5,0)</f>
        <v>159</v>
      </c>
      <c r="J117" s="11">
        <v>21.68</v>
      </c>
      <c r="K117" s="50">
        <f>TRUNC(L117^1.04*6.5,0)</f>
        <v>87</v>
      </c>
      <c r="L117" s="11">
        <v>12.14</v>
      </c>
    </row>
    <row r="118" spans="1:12" ht="13.5" customHeight="1">
      <c r="A118" s="50">
        <f aca="true" t="shared" si="2" ref="A118:C169">TRUNC(B118^1.04*6.5,0)</f>
        <v>498</v>
      </c>
      <c r="B118" s="11">
        <v>64.92</v>
      </c>
      <c r="C118" s="50">
        <f t="shared" si="2"/>
        <v>405</v>
      </c>
      <c r="D118" s="11">
        <v>53.26</v>
      </c>
      <c r="E118" s="50">
        <f>TRUNC(F118^1.04*6.5,0)</f>
        <v>314</v>
      </c>
      <c r="F118" s="11">
        <v>41.62</v>
      </c>
      <c r="G118" s="50">
        <f>TRUNC(H118^1.04*6.5,0)</f>
        <v>231</v>
      </c>
      <c r="H118" s="11">
        <v>31.04</v>
      </c>
      <c r="I118" s="50">
        <f>TRUNC(J118^1.04*6.5,0)</f>
        <v>157</v>
      </c>
      <c r="J118" s="11">
        <v>21.5</v>
      </c>
      <c r="K118" s="50">
        <f>TRUNC(L118^1.04*6.5,0)</f>
        <v>86</v>
      </c>
      <c r="L118" s="11">
        <v>11.98</v>
      </c>
    </row>
    <row r="119" spans="1:12" ht="13.5" customHeight="1">
      <c r="A119" s="50">
        <f t="shared" si="2"/>
        <v>496</v>
      </c>
      <c r="B119" s="11">
        <v>64.7</v>
      </c>
      <c r="C119" s="50">
        <f t="shared" si="2"/>
        <v>404</v>
      </c>
      <c r="D119" s="11">
        <v>53.04</v>
      </c>
      <c r="E119" s="50">
        <f>TRUNC(F119^1.04*6.5,0)</f>
        <v>312</v>
      </c>
      <c r="F119" s="11">
        <v>41.42</v>
      </c>
      <c r="G119" s="50">
        <f>TRUNC(H119^1.04*6.5,0)</f>
        <v>230</v>
      </c>
      <c r="H119" s="11">
        <v>30.86</v>
      </c>
      <c r="I119" s="50">
        <f>TRUNC(J119^1.04*6.5,0)</f>
        <v>156</v>
      </c>
      <c r="J119" s="11">
        <v>21.32</v>
      </c>
      <c r="K119" s="50">
        <f>TRUNC(L119^1.04*6.5,0)</f>
        <v>84</v>
      </c>
      <c r="L119" s="11">
        <v>11.82</v>
      </c>
    </row>
    <row r="120" spans="1:12" ht="13.5" customHeight="1">
      <c r="A120" s="50">
        <f t="shared" si="2"/>
        <v>495</v>
      </c>
      <c r="B120" s="11">
        <v>64.48</v>
      </c>
      <c r="C120" s="50">
        <f t="shared" si="2"/>
        <v>402</v>
      </c>
      <c r="D120" s="11">
        <v>52.82</v>
      </c>
      <c r="E120" s="50">
        <f>TRUNC(F120^1.04*6.5,0)</f>
        <v>310</v>
      </c>
      <c r="F120" s="11">
        <v>41.22</v>
      </c>
      <c r="G120" s="50">
        <f>TRUNC(H120^1.04*6.5,0)</f>
        <v>228</v>
      </c>
      <c r="H120" s="11">
        <v>30.68</v>
      </c>
      <c r="I120" s="50">
        <f>TRUNC(J120^1.04*6.5,0)</f>
        <v>155</v>
      </c>
      <c r="J120" s="11">
        <v>21.14</v>
      </c>
      <c r="K120" s="50">
        <f>TRUNC(L120^1.04*6.5,0)</f>
        <v>83</v>
      </c>
      <c r="L120" s="11">
        <v>11.66</v>
      </c>
    </row>
    <row r="121" spans="1:12" ht="13.5" customHeight="1">
      <c r="A121" s="50">
        <f t="shared" si="2"/>
        <v>493</v>
      </c>
      <c r="B121" s="11">
        <v>64.26</v>
      </c>
      <c r="C121" s="50">
        <f t="shared" si="2"/>
        <v>400</v>
      </c>
      <c r="D121" s="11">
        <v>52.6</v>
      </c>
      <c r="E121" s="50">
        <f>TRUNC(F121^1.04*6.5,0)</f>
        <v>309</v>
      </c>
      <c r="F121" s="11">
        <v>41.02</v>
      </c>
      <c r="G121" s="50">
        <f>TRUNC(H121^1.04*6.5,0)</f>
        <v>227</v>
      </c>
      <c r="H121" s="11">
        <v>30.5</v>
      </c>
      <c r="I121" s="50">
        <f>TRUNC(J121^1.04*6.5,0)</f>
        <v>153</v>
      </c>
      <c r="J121" s="11">
        <v>20.96</v>
      </c>
      <c r="K121" s="50">
        <f>TRUNC(L121^1.04*6.5,0)</f>
        <v>82</v>
      </c>
      <c r="L121" s="11">
        <v>11.5</v>
      </c>
    </row>
    <row r="122" spans="1:12" ht="13.5" customHeight="1">
      <c r="A122" s="50">
        <f t="shared" si="2"/>
        <v>491</v>
      </c>
      <c r="B122" s="11">
        <v>64.04</v>
      </c>
      <c r="C122" s="50">
        <f t="shared" si="2"/>
        <v>398</v>
      </c>
      <c r="D122" s="11">
        <v>52.38</v>
      </c>
      <c r="E122" s="50">
        <f>TRUNC(F122^1.04*6.5,0)</f>
        <v>307</v>
      </c>
      <c r="F122" s="11">
        <v>40.82</v>
      </c>
      <c r="G122" s="50">
        <f>TRUNC(H122^1.04*6.5,0)</f>
        <v>225</v>
      </c>
      <c r="H122" s="11">
        <v>30.32</v>
      </c>
      <c r="I122" s="50">
        <f>TRUNC(J122^1.04*6.5,0)</f>
        <v>152</v>
      </c>
      <c r="J122" s="11">
        <v>20.78</v>
      </c>
      <c r="K122" s="50">
        <f>TRUNC(L122^1.04*6.5,0)</f>
        <v>81</v>
      </c>
      <c r="L122" s="11">
        <v>11.34</v>
      </c>
    </row>
    <row r="123" spans="1:12" ht="13.5" customHeight="1">
      <c r="A123" s="50">
        <f t="shared" si="2"/>
        <v>489</v>
      </c>
      <c r="B123" s="11">
        <v>63.82</v>
      </c>
      <c r="C123" s="50">
        <f t="shared" si="2"/>
        <v>397</v>
      </c>
      <c r="D123" s="11">
        <v>52.16</v>
      </c>
      <c r="E123" s="50">
        <f>TRUNC(F123^1.04*6.5,0)</f>
        <v>306</v>
      </c>
      <c r="F123" s="11">
        <v>40.62</v>
      </c>
      <c r="G123" s="50">
        <f>TRUNC(H123^1.04*6.5,0)</f>
        <v>224</v>
      </c>
      <c r="H123" s="11">
        <v>30.14</v>
      </c>
      <c r="I123" s="50">
        <f>TRUNC(J123^1.04*6.5,0)</f>
        <v>151</v>
      </c>
      <c r="J123" s="11">
        <v>20.6</v>
      </c>
      <c r="K123" s="50">
        <f>TRUNC(L123^1.04*6.5,0)</f>
        <v>80</v>
      </c>
      <c r="L123" s="11">
        <v>11.18</v>
      </c>
    </row>
    <row r="124" spans="1:12" ht="13.5" customHeight="1">
      <c r="A124" s="50">
        <f t="shared" si="2"/>
        <v>488</v>
      </c>
      <c r="B124" s="11">
        <v>63.6</v>
      </c>
      <c r="C124" s="50">
        <f t="shared" si="2"/>
        <v>395</v>
      </c>
      <c r="D124" s="11">
        <v>51.94</v>
      </c>
      <c r="E124" s="50">
        <f>TRUNC(F124^1.04*6.5,0)</f>
        <v>304</v>
      </c>
      <c r="F124" s="11">
        <v>40.42</v>
      </c>
      <c r="G124" s="50">
        <f>TRUNC(H124^1.04*6.5,0)</f>
        <v>223</v>
      </c>
      <c r="H124" s="11">
        <v>29.96</v>
      </c>
      <c r="I124" s="50">
        <f>TRUNC(J124^1.04*6.5,0)</f>
        <v>149</v>
      </c>
      <c r="J124" s="11">
        <v>20.42</v>
      </c>
      <c r="K124" s="50">
        <f>TRUNC(L124^1.04*6.5,0)</f>
        <v>78</v>
      </c>
      <c r="L124" s="11">
        <v>11.02</v>
      </c>
    </row>
    <row r="125" spans="1:12" ht="13.5" customHeight="1">
      <c r="A125" s="50">
        <f t="shared" si="2"/>
        <v>486</v>
      </c>
      <c r="B125" s="11">
        <v>63.38</v>
      </c>
      <c r="C125" s="50">
        <f t="shared" si="2"/>
        <v>393</v>
      </c>
      <c r="D125" s="11">
        <v>51.72</v>
      </c>
      <c r="E125" s="50">
        <f>TRUNC(F125^1.04*6.5,0)</f>
        <v>303</v>
      </c>
      <c r="F125" s="11">
        <v>40.22</v>
      </c>
      <c r="G125" s="50">
        <f>TRUNC(H125^1.04*6.5,0)</f>
        <v>221</v>
      </c>
      <c r="H125" s="11">
        <v>29.78</v>
      </c>
      <c r="I125" s="50">
        <f>TRUNC(J125^1.04*6.5,0)</f>
        <v>148</v>
      </c>
      <c r="J125" s="11">
        <v>20.24</v>
      </c>
      <c r="K125" s="50">
        <f>TRUNC(L125^1.04*6.5,0)</f>
        <v>77</v>
      </c>
      <c r="L125" s="11">
        <v>10.86</v>
      </c>
    </row>
    <row r="126" spans="1:12" ht="13.5" customHeight="1">
      <c r="A126" s="50">
        <f t="shared" si="2"/>
        <v>484</v>
      </c>
      <c r="B126" s="11">
        <v>63.16</v>
      </c>
      <c r="C126" s="50">
        <f t="shared" si="2"/>
        <v>391</v>
      </c>
      <c r="D126" s="11">
        <v>51.5</v>
      </c>
      <c r="E126" s="50">
        <f>TRUNC(F126^1.04*6.5,0)</f>
        <v>301</v>
      </c>
      <c r="F126" s="11">
        <v>40.02</v>
      </c>
      <c r="G126" s="50">
        <f>TRUNC(H126^1.04*6.5,0)</f>
        <v>220</v>
      </c>
      <c r="H126" s="11">
        <v>29.6</v>
      </c>
      <c r="I126" s="50">
        <f>TRUNC(J126^1.04*6.5,0)</f>
        <v>147</v>
      </c>
      <c r="J126" s="11">
        <v>20.06</v>
      </c>
      <c r="K126" s="50">
        <f>TRUNC(L126^1.04*6.5,0)</f>
        <v>76</v>
      </c>
      <c r="L126" s="11">
        <v>10.7</v>
      </c>
    </row>
    <row r="127" spans="1:12" ht="13.5" customHeight="1">
      <c r="A127" s="50">
        <f t="shared" si="2"/>
        <v>482</v>
      </c>
      <c r="B127" s="11">
        <v>62.94</v>
      </c>
      <c r="C127" s="50">
        <f t="shared" si="2"/>
        <v>390</v>
      </c>
      <c r="D127" s="11">
        <v>51.28</v>
      </c>
      <c r="E127" s="50">
        <f>TRUNC(F127^1.04*6.5,0)</f>
        <v>299</v>
      </c>
      <c r="F127" s="11">
        <v>39.82</v>
      </c>
      <c r="G127" s="50">
        <f>TRUNC(H127^1.04*6.5,0)</f>
        <v>218</v>
      </c>
      <c r="H127" s="11">
        <v>29.42</v>
      </c>
      <c r="I127" s="50">
        <f>TRUNC(J127^1.04*6.5,0)</f>
        <v>145</v>
      </c>
      <c r="J127" s="11">
        <v>19.88</v>
      </c>
      <c r="K127" s="50">
        <f>TRUNC(L127^1.04*6.5,0)</f>
        <v>75</v>
      </c>
      <c r="L127" s="11">
        <v>10.54</v>
      </c>
    </row>
    <row r="128" spans="1:12" ht="13.5" customHeight="1">
      <c r="A128" s="50">
        <f t="shared" si="2"/>
        <v>481</v>
      </c>
      <c r="B128" s="11">
        <v>62.72</v>
      </c>
      <c r="C128" s="50">
        <f t="shared" si="2"/>
        <v>388</v>
      </c>
      <c r="D128" s="11">
        <v>51.06</v>
      </c>
      <c r="E128" s="50">
        <f>TRUNC(F128^1.04*6.5,0)</f>
        <v>298</v>
      </c>
      <c r="F128" s="11">
        <v>39.62</v>
      </c>
      <c r="G128" s="50">
        <f>TRUNC(H128^1.04*6.5,0)</f>
        <v>217</v>
      </c>
      <c r="H128" s="11">
        <v>29.24</v>
      </c>
      <c r="I128" s="50">
        <f>TRUNC(J128^1.04*6.5,0)</f>
        <v>144</v>
      </c>
      <c r="J128" s="11">
        <v>19.7</v>
      </c>
      <c r="K128" s="50">
        <f>TRUNC(L128^1.04*6.5,0)</f>
        <v>74</v>
      </c>
      <c r="L128" s="11">
        <v>10.38</v>
      </c>
    </row>
    <row r="129" spans="1:12" ht="13.5" customHeight="1">
      <c r="A129" s="50">
        <f t="shared" si="2"/>
        <v>479</v>
      </c>
      <c r="B129" s="11">
        <v>62.5</v>
      </c>
      <c r="C129" s="50">
        <f t="shared" si="2"/>
        <v>386</v>
      </c>
      <c r="D129" s="11">
        <v>50.84</v>
      </c>
      <c r="E129" s="50">
        <f>TRUNC(F129^1.04*6.5,0)</f>
        <v>296</v>
      </c>
      <c r="F129" s="11">
        <v>39.42</v>
      </c>
      <c r="G129" s="50">
        <f>TRUNC(H129^1.04*6.5,0)</f>
        <v>216</v>
      </c>
      <c r="H129" s="11">
        <v>29.06</v>
      </c>
      <c r="I129" s="50">
        <f>TRUNC(J129^1.04*6.5,0)</f>
        <v>142</v>
      </c>
      <c r="J129" s="11">
        <v>19.52</v>
      </c>
      <c r="K129" s="50">
        <f>TRUNC(L129^1.04*6.5,0)</f>
        <v>72</v>
      </c>
      <c r="L129" s="11">
        <v>10.22</v>
      </c>
    </row>
    <row r="130" spans="1:12" ht="13.5" customHeight="1">
      <c r="A130" s="50">
        <f t="shared" si="2"/>
        <v>477</v>
      </c>
      <c r="B130" s="11">
        <v>62.28</v>
      </c>
      <c r="C130" s="50">
        <f t="shared" si="2"/>
        <v>384</v>
      </c>
      <c r="D130" s="11">
        <v>50.62</v>
      </c>
      <c r="E130" s="50">
        <f>TRUNC(F130^1.04*6.5,0)</f>
        <v>295</v>
      </c>
      <c r="F130" s="11">
        <v>39.22</v>
      </c>
      <c r="G130" s="50">
        <f>TRUNC(H130^1.04*6.5,0)</f>
        <v>214</v>
      </c>
      <c r="H130" s="11">
        <v>28.88</v>
      </c>
      <c r="I130" s="50">
        <f>TRUNC(J130^1.04*6.5,0)</f>
        <v>141</v>
      </c>
      <c r="J130" s="11">
        <v>19.34</v>
      </c>
      <c r="K130" s="50">
        <f>TRUNC(L130^1.04*6.5,0)</f>
        <v>71</v>
      </c>
      <c r="L130" s="11">
        <v>10.06</v>
      </c>
    </row>
    <row r="131" spans="1:12" ht="13.5" customHeight="1">
      <c r="A131" s="50">
        <f t="shared" si="2"/>
        <v>475</v>
      </c>
      <c r="B131" s="11">
        <v>62.06</v>
      </c>
      <c r="C131" s="50">
        <f t="shared" si="2"/>
        <v>383</v>
      </c>
      <c r="D131" s="11">
        <v>50.4</v>
      </c>
      <c r="E131" s="50">
        <f>TRUNC(F131^1.04*6.5,0)</f>
        <v>293</v>
      </c>
      <c r="F131" s="11">
        <v>39.02</v>
      </c>
      <c r="G131" s="50">
        <f>TRUNC(H131^1.04*6.5,0)</f>
        <v>213</v>
      </c>
      <c r="H131" s="11">
        <v>28.7</v>
      </c>
      <c r="I131" s="50">
        <f>TRUNC(J131^1.04*6.5,0)</f>
        <v>140</v>
      </c>
      <c r="J131" s="11">
        <v>19.16</v>
      </c>
      <c r="K131" s="50">
        <f>TRUNC(L131^1.04*6.5,0)</f>
        <v>70</v>
      </c>
      <c r="L131" s="11">
        <v>9.9</v>
      </c>
    </row>
    <row r="132" spans="1:12" ht="13.5" customHeight="1">
      <c r="A132" s="50">
        <f t="shared" si="2"/>
        <v>474</v>
      </c>
      <c r="B132" s="11">
        <v>61.84</v>
      </c>
      <c r="C132" s="50">
        <f t="shared" si="2"/>
        <v>381</v>
      </c>
      <c r="D132" s="11">
        <v>50.18</v>
      </c>
      <c r="E132" s="50">
        <f>TRUNC(F132^1.04*6.5,0)</f>
        <v>292</v>
      </c>
      <c r="F132" s="11">
        <v>38.82</v>
      </c>
      <c r="G132" s="50">
        <f>TRUNC(H132^1.04*6.5,0)</f>
        <v>211</v>
      </c>
      <c r="H132" s="11">
        <v>28.52</v>
      </c>
      <c r="I132" s="50">
        <f>TRUNC(J132^1.04*6.5,0)</f>
        <v>138</v>
      </c>
      <c r="J132" s="11">
        <v>18.98</v>
      </c>
      <c r="K132" s="50">
        <f>TRUNC(L132^1.04*6.5,0)</f>
        <v>69</v>
      </c>
      <c r="L132" s="11">
        <v>9.74</v>
      </c>
    </row>
    <row r="133" spans="1:12" ht="13.5" customHeight="1">
      <c r="A133" s="50">
        <f t="shared" si="2"/>
        <v>472</v>
      </c>
      <c r="B133" s="11">
        <v>61.62</v>
      </c>
      <c r="C133" s="50">
        <f t="shared" si="2"/>
        <v>379</v>
      </c>
      <c r="D133" s="11">
        <v>49.96</v>
      </c>
      <c r="E133" s="50">
        <f>TRUNC(F133^1.04*6.5,0)</f>
        <v>290</v>
      </c>
      <c r="F133" s="11">
        <v>38.62</v>
      </c>
      <c r="G133" s="50">
        <f>TRUNC(H133^1.04*6.5,0)</f>
        <v>210</v>
      </c>
      <c r="H133" s="11">
        <v>28.34</v>
      </c>
      <c r="I133" s="50">
        <f>TRUNC(J133^1.04*6.5,0)</f>
        <v>137</v>
      </c>
      <c r="J133" s="11">
        <v>18.8</v>
      </c>
      <c r="K133" s="50">
        <f>TRUNC(L133^1.04*6.5,0)</f>
        <v>68</v>
      </c>
      <c r="L133" s="11">
        <v>9.58</v>
      </c>
    </row>
    <row r="134" spans="1:12" ht="13.5" customHeight="1">
      <c r="A134" s="50">
        <f t="shared" si="2"/>
        <v>470</v>
      </c>
      <c r="B134" s="11">
        <v>61.4</v>
      </c>
      <c r="C134" s="50">
        <f t="shared" si="2"/>
        <v>377</v>
      </c>
      <c r="D134" s="11">
        <v>49.74</v>
      </c>
      <c r="E134" s="50">
        <f>TRUNC(F134^1.04*6.5,0)</f>
        <v>288</v>
      </c>
      <c r="F134" s="11">
        <v>38.42</v>
      </c>
      <c r="G134" s="50">
        <f>TRUNC(H134^1.04*6.5,0)</f>
        <v>209</v>
      </c>
      <c r="H134" s="11">
        <v>28.16</v>
      </c>
      <c r="I134" s="50">
        <f>TRUNC(J134^1.04*6.5,0)</f>
        <v>136</v>
      </c>
      <c r="J134" s="11">
        <v>18.62</v>
      </c>
      <c r="K134" s="50">
        <f>TRUNC(L134^1.04*6.5,0)</f>
        <v>66</v>
      </c>
      <c r="L134" s="11">
        <v>9.42</v>
      </c>
    </row>
    <row r="135" spans="1:12" ht="13.5" customHeight="1">
      <c r="A135" s="50">
        <f t="shared" si="2"/>
        <v>468</v>
      </c>
      <c r="B135" s="11">
        <v>61.18</v>
      </c>
      <c r="C135" s="50">
        <f t="shared" si="2"/>
        <v>376</v>
      </c>
      <c r="D135" s="11">
        <v>49.52</v>
      </c>
      <c r="E135" s="50">
        <f>TRUNC(F135^1.04*6.5,0)</f>
        <v>287</v>
      </c>
      <c r="F135" s="11">
        <v>38.22</v>
      </c>
      <c r="G135" s="50">
        <f>TRUNC(H135^1.04*6.5,0)</f>
        <v>207</v>
      </c>
      <c r="H135" s="11">
        <v>27.98</v>
      </c>
      <c r="I135" s="50">
        <f>TRUNC(J135^1.04*6.5,0)</f>
        <v>134</v>
      </c>
      <c r="J135" s="11">
        <v>18.44</v>
      </c>
      <c r="K135" s="50">
        <f>TRUNC(L135^1.04*6.5,0)</f>
        <v>65</v>
      </c>
      <c r="L135" s="11">
        <v>9.26</v>
      </c>
    </row>
    <row r="136" spans="1:12" ht="13.5" customHeight="1">
      <c r="A136" s="50">
        <f t="shared" si="2"/>
        <v>467</v>
      </c>
      <c r="B136" s="11">
        <v>60.96</v>
      </c>
      <c r="C136" s="50">
        <f t="shared" si="2"/>
        <v>374</v>
      </c>
      <c r="D136" s="11">
        <v>49.3</v>
      </c>
      <c r="E136" s="50">
        <f>TRUNC(F136^1.04*6.5,0)</f>
        <v>285</v>
      </c>
      <c r="F136" s="11">
        <v>38.02</v>
      </c>
      <c r="G136" s="50">
        <f>TRUNC(H136^1.04*6.5,0)</f>
        <v>206</v>
      </c>
      <c r="H136" s="11">
        <v>27.8</v>
      </c>
      <c r="I136" s="50">
        <f>TRUNC(J136^1.04*6.5,0)</f>
        <v>133</v>
      </c>
      <c r="J136" s="11">
        <v>18.26</v>
      </c>
      <c r="K136" s="50">
        <f>TRUNC(L136^1.04*6.5,0)</f>
        <v>64</v>
      </c>
      <c r="L136" s="11">
        <v>9.1</v>
      </c>
    </row>
    <row r="137" spans="1:12" ht="13.5" customHeight="1">
      <c r="A137" s="50">
        <f t="shared" si="2"/>
        <v>465</v>
      </c>
      <c r="B137" s="11">
        <v>60.74</v>
      </c>
      <c r="C137" s="50">
        <f t="shared" si="2"/>
        <v>372</v>
      </c>
      <c r="D137" s="11">
        <v>49.08</v>
      </c>
      <c r="E137" s="50">
        <f>TRUNC(F137^1.04*6.5,0)</f>
        <v>284</v>
      </c>
      <c r="F137" s="11">
        <v>37.82</v>
      </c>
      <c r="G137" s="50">
        <f>TRUNC(H137^1.04*6.5,0)</f>
        <v>205</v>
      </c>
      <c r="H137" s="11">
        <v>27.62</v>
      </c>
      <c r="I137" s="50">
        <f>TRUNC(J137^1.04*6.5,0)</f>
        <v>131</v>
      </c>
      <c r="J137" s="11">
        <v>18.08</v>
      </c>
      <c r="K137" s="50">
        <f>TRUNC(L137^1.04*6.5,0)</f>
        <v>63</v>
      </c>
      <c r="L137" s="11">
        <v>8.94</v>
      </c>
    </row>
    <row r="138" spans="1:12" ht="13.5" customHeight="1">
      <c r="A138" s="50">
        <f t="shared" si="2"/>
        <v>463</v>
      </c>
      <c r="B138" s="11">
        <v>60.52</v>
      </c>
      <c r="C138" s="50">
        <f t="shared" si="2"/>
        <v>371</v>
      </c>
      <c r="D138" s="11">
        <v>48.86</v>
      </c>
      <c r="E138" s="50">
        <f>TRUNC(F138^1.04*6.5,0)</f>
        <v>282</v>
      </c>
      <c r="F138" s="11">
        <v>37.62</v>
      </c>
      <c r="G138" s="50">
        <f>TRUNC(H138^1.04*6.5,0)</f>
        <v>203</v>
      </c>
      <c r="H138" s="11">
        <v>27.44</v>
      </c>
      <c r="I138" s="50">
        <f>TRUNC(J138^1.04*6.5,0)</f>
        <v>130</v>
      </c>
      <c r="J138" s="11">
        <v>17.9</v>
      </c>
      <c r="K138" s="50">
        <f>TRUNC(L138^1.04*6.5,0)</f>
        <v>62</v>
      </c>
      <c r="L138" s="11">
        <v>8.78</v>
      </c>
    </row>
    <row r="139" spans="1:12" ht="13.5" customHeight="1">
      <c r="A139" s="50">
        <f t="shared" si="2"/>
        <v>461</v>
      </c>
      <c r="B139" s="11">
        <v>60.3</v>
      </c>
      <c r="C139" s="50">
        <f t="shared" si="2"/>
        <v>369</v>
      </c>
      <c r="D139" s="11">
        <v>48.64</v>
      </c>
      <c r="E139" s="50">
        <f>TRUNC(F139^1.04*6.5,0)</f>
        <v>281</v>
      </c>
      <c r="F139" s="11">
        <v>37.42</v>
      </c>
      <c r="G139" s="50">
        <f>TRUNC(H139^1.04*6.5,0)</f>
        <v>202</v>
      </c>
      <c r="H139" s="11">
        <v>27.26</v>
      </c>
      <c r="I139" s="50">
        <f>TRUNC(J139^1.04*6.5,0)</f>
        <v>129</v>
      </c>
      <c r="J139" s="11">
        <v>17.72</v>
      </c>
      <c r="K139" s="50">
        <f>TRUNC(L139^1.04*6.5,0)</f>
        <v>61</v>
      </c>
      <c r="L139" s="11">
        <v>8.62</v>
      </c>
    </row>
    <row r="140" spans="1:12" ht="13.5" customHeight="1">
      <c r="A140" s="50">
        <f t="shared" si="2"/>
        <v>460</v>
      </c>
      <c r="B140" s="11">
        <v>60.08</v>
      </c>
      <c r="C140" s="50">
        <f t="shared" si="2"/>
        <v>367</v>
      </c>
      <c r="D140" s="11">
        <v>48.42</v>
      </c>
      <c r="E140" s="50">
        <f>TRUNC(F140^1.04*6.5,0)</f>
        <v>279</v>
      </c>
      <c r="F140" s="11">
        <v>37.22</v>
      </c>
      <c r="G140" s="50">
        <f>TRUNC(H140^1.04*6.5,0)</f>
        <v>200</v>
      </c>
      <c r="H140" s="11">
        <v>27.08</v>
      </c>
      <c r="I140" s="50">
        <f>TRUNC(J140^1.04*6.5,0)</f>
        <v>127</v>
      </c>
      <c r="J140" s="11">
        <v>17.54</v>
      </c>
      <c r="K140" s="50">
        <f>TRUNC(L140^1.04*6.5,0)</f>
        <v>59</v>
      </c>
      <c r="L140" s="11">
        <v>8.46</v>
      </c>
    </row>
    <row r="141" spans="1:12" ht="13.5" customHeight="1">
      <c r="A141" s="50">
        <f t="shared" si="2"/>
        <v>458</v>
      </c>
      <c r="B141" s="11">
        <v>59.86</v>
      </c>
      <c r="C141" s="50">
        <f t="shared" si="2"/>
        <v>365</v>
      </c>
      <c r="D141" s="11">
        <v>48.2</v>
      </c>
      <c r="E141" s="50">
        <f>TRUNC(F141^1.04*6.5,0)</f>
        <v>278</v>
      </c>
      <c r="F141" s="11">
        <v>37.02</v>
      </c>
      <c r="G141" s="50">
        <f>TRUNC(H141^1.04*6.5,0)</f>
        <v>199</v>
      </c>
      <c r="H141" s="11">
        <v>26.9</v>
      </c>
      <c r="I141" s="50">
        <f>TRUNC(J141^1.04*6.5,0)</f>
        <v>126</v>
      </c>
      <c r="J141" s="11">
        <v>17.36</v>
      </c>
      <c r="K141" s="50">
        <f>TRUNC(L141^1.04*6.5,0)</f>
        <v>58</v>
      </c>
      <c r="L141" s="11">
        <v>8.3</v>
      </c>
    </row>
    <row r="142" spans="1:12" ht="13.5" customHeight="1">
      <c r="A142" s="50">
        <f t="shared" si="2"/>
        <v>456</v>
      </c>
      <c r="B142" s="11">
        <v>59.64</v>
      </c>
      <c r="C142" s="50">
        <f t="shared" si="2"/>
        <v>364</v>
      </c>
      <c r="D142" s="11">
        <v>47.98</v>
      </c>
      <c r="E142" s="50">
        <f>TRUNC(F142^1.04*6.5,0)</f>
        <v>276</v>
      </c>
      <c r="F142" s="11">
        <v>36.82</v>
      </c>
      <c r="G142" s="50">
        <f>TRUNC(H142^1.04*6.5,0)</f>
        <v>198</v>
      </c>
      <c r="H142" s="11">
        <v>26.72</v>
      </c>
      <c r="I142" s="50">
        <f>TRUNC(J142^1.04*6.5,0)</f>
        <v>125</v>
      </c>
      <c r="J142" s="11">
        <v>17.18</v>
      </c>
      <c r="K142" s="50">
        <f>TRUNC(L142^1.04*6.5,0)</f>
        <v>57</v>
      </c>
      <c r="L142" s="11">
        <v>8.14</v>
      </c>
    </row>
    <row r="143" spans="1:12" ht="13.5" customHeight="1">
      <c r="A143" s="50">
        <f t="shared" si="2"/>
        <v>454</v>
      </c>
      <c r="B143" s="11">
        <v>59.42</v>
      </c>
      <c r="C143" s="50">
        <f t="shared" si="2"/>
        <v>362</v>
      </c>
      <c r="D143" s="11">
        <v>47.76</v>
      </c>
      <c r="E143" s="50">
        <f>TRUNC(F143^1.04*6.5,0)</f>
        <v>274</v>
      </c>
      <c r="F143" s="11">
        <v>36.62</v>
      </c>
      <c r="G143" s="50">
        <f>TRUNC(H143^1.04*6.5,0)</f>
        <v>196</v>
      </c>
      <c r="H143" s="11">
        <v>26.54</v>
      </c>
      <c r="I143" s="50">
        <f>TRUNC(J143^1.04*6.5,0)</f>
        <v>123</v>
      </c>
      <c r="J143" s="11">
        <v>17</v>
      </c>
      <c r="K143" s="50">
        <f>TRUNC(L143^1.04*6.5,0)</f>
        <v>56</v>
      </c>
      <c r="L143" s="11">
        <v>7.98</v>
      </c>
    </row>
    <row r="144" spans="1:12" ht="13.5" customHeight="1">
      <c r="A144" s="50">
        <f t="shared" si="2"/>
        <v>453</v>
      </c>
      <c r="B144" s="11">
        <v>59.2</v>
      </c>
      <c r="C144" s="50">
        <f t="shared" si="2"/>
        <v>360</v>
      </c>
      <c r="D144" s="11">
        <v>47.54</v>
      </c>
      <c r="E144" s="50">
        <f>TRUNC(F144^1.04*6.5,0)</f>
        <v>273</v>
      </c>
      <c r="F144" s="11">
        <v>36.42</v>
      </c>
      <c r="G144" s="50">
        <f>TRUNC(H144^1.04*6.5,0)</f>
        <v>195</v>
      </c>
      <c r="H144" s="11">
        <v>26.36</v>
      </c>
      <c r="I144" s="50">
        <f>TRUNC(J144^1.04*6.5,0)</f>
        <v>122</v>
      </c>
      <c r="J144" s="11">
        <v>16.82</v>
      </c>
      <c r="K144" s="50">
        <f>TRUNC(L144^1.04*6.5,0)</f>
        <v>55</v>
      </c>
      <c r="L144" s="11">
        <v>7.82</v>
      </c>
    </row>
    <row r="145" spans="1:12" ht="13.5" customHeight="1">
      <c r="A145" s="50">
        <f t="shared" si="2"/>
        <v>451</v>
      </c>
      <c r="B145" s="11">
        <v>58.98</v>
      </c>
      <c r="C145" s="50">
        <f t="shared" si="2"/>
        <v>358</v>
      </c>
      <c r="D145" s="11">
        <v>47.32</v>
      </c>
      <c r="E145" s="50">
        <f>TRUNC(F145^1.04*6.5,0)</f>
        <v>271</v>
      </c>
      <c r="F145" s="11">
        <v>36.22</v>
      </c>
      <c r="G145" s="50">
        <f>TRUNC(H145^1.04*6.5,0)</f>
        <v>193</v>
      </c>
      <c r="H145" s="11">
        <v>26.18</v>
      </c>
      <c r="I145" s="50">
        <f>TRUNC(J145^1.04*6.5,0)</f>
        <v>121</v>
      </c>
      <c r="J145" s="11">
        <v>16.64</v>
      </c>
      <c r="K145" s="50">
        <f>TRUNC(L145^1.04*6.5,0)</f>
        <v>54</v>
      </c>
      <c r="L145" s="11">
        <v>7.66</v>
      </c>
    </row>
    <row r="146" spans="1:12" ht="13.5" customHeight="1">
      <c r="A146" s="50">
        <f t="shared" si="2"/>
        <v>449</v>
      </c>
      <c r="B146" s="11">
        <v>58.76</v>
      </c>
      <c r="C146" s="50">
        <f t="shared" si="2"/>
        <v>357</v>
      </c>
      <c r="D146" s="11">
        <v>47.1</v>
      </c>
      <c r="E146" s="50">
        <f>TRUNC(F146^1.04*6.5,0)</f>
        <v>270</v>
      </c>
      <c r="F146" s="11">
        <v>36.02</v>
      </c>
      <c r="G146" s="50">
        <f>TRUNC(H146^1.04*6.5,0)</f>
        <v>192</v>
      </c>
      <c r="H146" s="11">
        <v>26</v>
      </c>
      <c r="I146" s="50">
        <f>TRUNC(J146^1.04*6.5,0)</f>
        <v>119</v>
      </c>
      <c r="J146" s="11">
        <v>16.46</v>
      </c>
      <c r="K146" s="50">
        <f>TRUNC(L146^1.04*6.5,0)</f>
        <v>52</v>
      </c>
      <c r="L146" s="11">
        <v>7.5</v>
      </c>
    </row>
    <row r="147" spans="1:12" ht="13.5" customHeight="1">
      <c r="A147" s="50">
        <f t="shared" si="2"/>
        <v>447</v>
      </c>
      <c r="B147" s="11">
        <v>58.54</v>
      </c>
      <c r="C147" s="50">
        <f t="shared" si="2"/>
        <v>355</v>
      </c>
      <c r="D147" s="11">
        <v>46.88</v>
      </c>
      <c r="E147" s="50">
        <f>TRUNC(F147^1.04*6.5,0)</f>
        <v>268</v>
      </c>
      <c r="F147" s="11">
        <v>35.82</v>
      </c>
      <c r="G147" s="50">
        <f>TRUNC(H147^1.04*6.5,0)</f>
        <v>191</v>
      </c>
      <c r="H147" s="11">
        <v>25.82</v>
      </c>
      <c r="I147" s="50">
        <f>TRUNC(J147^1.04*6.5,0)</f>
        <v>118</v>
      </c>
      <c r="J147" s="11">
        <v>16.28</v>
      </c>
      <c r="K147" s="50">
        <f>TRUNC(L147^1.04*6.5,0)</f>
        <v>51</v>
      </c>
      <c r="L147" s="11">
        <v>7.34</v>
      </c>
    </row>
    <row r="148" spans="1:12" ht="13.5" customHeight="1">
      <c r="A148" s="50">
        <f t="shared" si="2"/>
        <v>446</v>
      </c>
      <c r="B148" s="11">
        <v>58.32</v>
      </c>
      <c r="C148" s="50">
        <f t="shared" si="2"/>
        <v>353</v>
      </c>
      <c r="D148" s="11">
        <v>46.66</v>
      </c>
      <c r="E148" s="50">
        <f>TRUNC(F148^1.04*6.5,0)</f>
        <v>267</v>
      </c>
      <c r="F148" s="11">
        <v>35.62</v>
      </c>
      <c r="G148" s="50">
        <f>TRUNC(H148^1.04*6.5,0)</f>
        <v>189</v>
      </c>
      <c r="H148" s="11">
        <v>25.64</v>
      </c>
      <c r="I148" s="50">
        <f>TRUNC(J148^1.04*6.5,0)</f>
        <v>116</v>
      </c>
      <c r="J148" s="11">
        <v>16.1</v>
      </c>
      <c r="K148" s="50">
        <f>TRUNC(L148^1.04*6.5,0)</f>
        <v>50</v>
      </c>
      <c r="L148" s="11">
        <v>7.18</v>
      </c>
    </row>
    <row r="149" spans="1:12" ht="13.5" customHeight="1">
      <c r="A149" s="50">
        <f t="shared" si="2"/>
        <v>444</v>
      </c>
      <c r="B149" s="11">
        <v>58.1</v>
      </c>
      <c r="C149" s="50">
        <f t="shared" si="2"/>
        <v>351</v>
      </c>
      <c r="D149" s="11">
        <v>46.44</v>
      </c>
      <c r="E149" s="50">
        <f>TRUNC(F149^1.04*6.5,0)</f>
        <v>265</v>
      </c>
      <c r="F149" s="11">
        <v>35.42</v>
      </c>
      <c r="G149" s="50">
        <f>TRUNC(H149^1.04*6.5,0)</f>
        <v>188</v>
      </c>
      <c r="H149" s="11">
        <v>25.46</v>
      </c>
      <c r="I149" s="50">
        <f>TRUNC(J149^1.04*6.5,0)</f>
        <v>115</v>
      </c>
      <c r="J149" s="11">
        <v>15.92</v>
      </c>
      <c r="K149" s="50">
        <f>TRUNC(L149^1.04*6.5,0)</f>
        <v>49</v>
      </c>
      <c r="L149" s="11">
        <v>7.02</v>
      </c>
    </row>
    <row r="150" spans="1:12" ht="13.5" customHeight="1">
      <c r="A150" s="50">
        <f t="shared" si="2"/>
        <v>442</v>
      </c>
      <c r="B150" s="11">
        <v>57.88</v>
      </c>
      <c r="C150" s="50">
        <f t="shared" si="2"/>
        <v>350</v>
      </c>
      <c r="D150" s="11">
        <v>46.22</v>
      </c>
      <c r="E150" s="50">
        <f>TRUNC(F150^1.04*6.5,0)</f>
        <v>263</v>
      </c>
      <c r="F150" s="11">
        <v>35.22</v>
      </c>
      <c r="G150" s="50">
        <f>TRUNC(H150^1.04*6.5,0)</f>
        <v>186</v>
      </c>
      <c r="H150" s="11">
        <v>25.28</v>
      </c>
      <c r="I150" s="50">
        <f>TRUNC(J150^1.04*6.5,0)</f>
        <v>114</v>
      </c>
      <c r="J150" s="11">
        <v>15.74</v>
      </c>
      <c r="K150" s="50">
        <f>TRUNC(L150^1.04*6.5,0)</f>
        <v>48</v>
      </c>
      <c r="L150" s="11">
        <v>6.86</v>
      </c>
    </row>
    <row r="151" spans="1:12" ht="13.5" customHeight="1">
      <c r="A151" s="50">
        <f t="shared" si="2"/>
        <v>440</v>
      </c>
      <c r="B151" s="11">
        <v>57.66</v>
      </c>
      <c r="C151" s="50">
        <f t="shared" si="2"/>
        <v>348</v>
      </c>
      <c r="D151" s="11">
        <v>46</v>
      </c>
      <c r="E151" s="50">
        <f>TRUNC(F151^1.04*6.5,0)</f>
        <v>262</v>
      </c>
      <c r="F151" s="11">
        <v>35.02</v>
      </c>
      <c r="G151" s="50">
        <f>TRUNC(H151^1.04*6.5,0)</f>
        <v>185</v>
      </c>
      <c r="H151" s="11">
        <v>25.1</v>
      </c>
      <c r="I151" s="50">
        <f>TRUNC(J151^1.04*6.5,0)</f>
        <v>112</v>
      </c>
      <c r="J151" s="11">
        <v>15.56</v>
      </c>
      <c r="K151" s="50">
        <f>TRUNC(L151^1.04*6.5,0)</f>
        <v>46</v>
      </c>
      <c r="L151" s="11">
        <v>6.7</v>
      </c>
    </row>
    <row r="152" spans="1:12" ht="13.5" customHeight="1">
      <c r="A152" s="50">
        <f t="shared" si="2"/>
        <v>439</v>
      </c>
      <c r="B152" s="11">
        <v>57.44</v>
      </c>
      <c r="C152" s="50">
        <f t="shared" si="2"/>
        <v>346</v>
      </c>
      <c r="D152" s="11">
        <v>45.78</v>
      </c>
      <c r="E152" s="50">
        <f>TRUNC(F152^1.04*6.5,0)</f>
        <v>260</v>
      </c>
      <c r="F152" s="11">
        <v>34.82</v>
      </c>
      <c r="G152" s="50">
        <f>TRUNC(H152^1.04*6.5,0)</f>
        <v>184</v>
      </c>
      <c r="H152" s="11">
        <v>24.92</v>
      </c>
      <c r="I152" s="50">
        <f>TRUNC(J152^1.04*6.5,0)</f>
        <v>111</v>
      </c>
      <c r="J152" s="11">
        <v>15.38</v>
      </c>
      <c r="K152" s="50">
        <f>TRUNC(L152^1.04*6.5,0)</f>
        <v>45</v>
      </c>
      <c r="L152" s="11">
        <v>6.54</v>
      </c>
    </row>
    <row r="153" spans="1:12" ht="13.5" customHeight="1">
      <c r="A153" s="50">
        <f t="shared" si="2"/>
        <v>437</v>
      </c>
      <c r="B153" s="11">
        <v>57.22</v>
      </c>
      <c r="C153" s="50">
        <f t="shared" si="2"/>
        <v>345</v>
      </c>
      <c r="D153" s="11">
        <v>45.56</v>
      </c>
      <c r="E153" s="50">
        <f>TRUNC(F153^1.04*6.5,0)</f>
        <v>259</v>
      </c>
      <c r="F153" s="11">
        <v>34.62</v>
      </c>
      <c r="G153" s="50">
        <f>TRUNC(H153^1.04*6.5,0)</f>
        <v>182</v>
      </c>
      <c r="H153" s="11">
        <v>24.74</v>
      </c>
      <c r="I153" s="50">
        <f>TRUNC(J153^1.04*6.5,0)</f>
        <v>110</v>
      </c>
      <c r="J153" s="11">
        <v>15.2</v>
      </c>
      <c r="K153" s="50">
        <f>TRUNC(L153^1.04*6.5,0)</f>
        <v>44</v>
      </c>
      <c r="L153" s="11">
        <v>6.38</v>
      </c>
    </row>
    <row r="154" spans="1:12" ht="13.5" customHeight="1">
      <c r="A154" s="50">
        <f t="shared" si="2"/>
        <v>435</v>
      </c>
      <c r="B154" s="11">
        <v>57</v>
      </c>
      <c r="C154" s="50">
        <f t="shared" si="2"/>
        <v>343</v>
      </c>
      <c r="D154" s="11">
        <v>45.34</v>
      </c>
      <c r="E154" s="50">
        <f>TRUNC(F154^1.04*6.5,0)</f>
        <v>257</v>
      </c>
      <c r="F154" s="11">
        <v>34.42</v>
      </c>
      <c r="G154" s="50">
        <f>TRUNC(H154^1.04*6.5,0)</f>
        <v>181</v>
      </c>
      <c r="H154" s="11">
        <v>24.56</v>
      </c>
      <c r="I154" s="50">
        <f>TRUNC(J154^1.04*6.5,0)</f>
        <v>108</v>
      </c>
      <c r="J154" s="11">
        <v>15.02</v>
      </c>
      <c r="K154" s="50">
        <f>TRUNC(L154^1.04*6.5,0)</f>
        <v>43</v>
      </c>
      <c r="L154" s="11">
        <v>6.22</v>
      </c>
    </row>
    <row r="155" spans="1:12" ht="13.5" customHeight="1">
      <c r="A155" s="50">
        <f t="shared" si="2"/>
        <v>433</v>
      </c>
      <c r="B155" s="11">
        <v>56.78</v>
      </c>
      <c r="C155" s="50">
        <f t="shared" si="2"/>
        <v>341</v>
      </c>
      <c r="D155" s="11">
        <v>45.12</v>
      </c>
      <c r="E155" s="50">
        <f>TRUNC(F155^1.04*6.5,0)</f>
        <v>256</v>
      </c>
      <c r="F155" s="11">
        <v>34.22</v>
      </c>
      <c r="G155" s="50">
        <f>TRUNC(H155^1.04*6.5,0)</f>
        <v>180</v>
      </c>
      <c r="H155" s="11">
        <v>24.38</v>
      </c>
      <c r="I155" s="50">
        <f>TRUNC(J155^1.04*6.5,0)</f>
        <v>107</v>
      </c>
      <c r="J155" s="11">
        <v>14.84</v>
      </c>
      <c r="K155" s="50">
        <f>TRUNC(L155^1.04*6.5,0)</f>
        <v>42</v>
      </c>
      <c r="L155" s="11">
        <v>6.06</v>
      </c>
    </row>
    <row r="156" spans="1:12" ht="13.5" customHeight="1">
      <c r="A156" s="50">
        <f t="shared" si="2"/>
        <v>432</v>
      </c>
      <c r="B156" s="11">
        <v>56.56</v>
      </c>
      <c r="C156" s="50">
        <f t="shared" si="2"/>
        <v>339</v>
      </c>
      <c r="D156" s="11">
        <v>44.9</v>
      </c>
      <c r="E156" s="50">
        <f>TRUNC(F156^1.04*6.5,0)</f>
        <v>254</v>
      </c>
      <c r="F156" s="11">
        <v>34.02</v>
      </c>
      <c r="G156" s="50">
        <f>TRUNC(H156^1.04*6.5,0)</f>
        <v>178</v>
      </c>
      <c r="H156" s="11">
        <v>24.2</v>
      </c>
      <c r="I156" s="50">
        <f>TRUNC(J156^1.04*6.5,0)</f>
        <v>106</v>
      </c>
      <c r="J156" s="11">
        <v>14.66</v>
      </c>
      <c r="K156" s="50">
        <f>TRUNC(L156^1.04*6.5,0)</f>
        <v>41</v>
      </c>
      <c r="L156" s="11">
        <v>5.9</v>
      </c>
    </row>
    <row r="157" spans="1:12" ht="13.5" customHeight="1">
      <c r="A157" s="50">
        <f t="shared" si="2"/>
        <v>430</v>
      </c>
      <c r="B157" s="11">
        <v>56.34</v>
      </c>
      <c r="C157" s="50">
        <f t="shared" si="2"/>
        <v>338</v>
      </c>
      <c r="D157" s="11">
        <v>44.68</v>
      </c>
      <c r="E157" s="50">
        <f>TRUNC(F157^1.04*6.5,0)</f>
        <v>253</v>
      </c>
      <c r="F157" s="11">
        <v>33.82</v>
      </c>
      <c r="G157" s="50">
        <f>TRUNC(H157^1.04*6.5,0)</f>
        <v>177</v>
      </c>
      <c r="H157" s="11">
        <v>24.02</v>
      </c>
      <c r="I157" s="50">
        <f>TRUNC(J157^1.04*6.5,0)</f>
        <v>104</v>
      </c>
      <c r="J157" s="11">
        <v>14.48</v>
      </c>
      <c r="K157" s="50">
        <f>TRUNC(L157^1.04*6.5,0)</f>
        <v>40</v>
      </c>
      <c r="L157" s="11">
        <v>5.74</v>
      </c>
    </row>
    <row r="158" spans="1:12" ht="13.5" customHeight="1">
      <c r="A158" s="50">
        <f t="shared" si="2"/>
        <v>428</v>
      </c>
      <c r="B158" s="11">
        <v>56.12</v>
      </c>
      <c r="C158" s="50">
        <f t="shared" si="2"/>
        <v>336</v>
      </c>
      <c r="D158" s="11">
        <v>44.46</v>
      </c>
      <c r="E158" s="50">
        <f>TRUNC(F158^1.04*6.5,0)</f>
        <v>251</v>
      </c>
      <c r="F158" s="11">
        <v>33.62</v>
      </c>
      <c r="G158" s="50">
        <f>TRUNC(H158^1.04*6.5,0)</f>
        <v>175</v>
      </c>
      <c r="H158" s="11">
        <v>23.84</v>
      </c>
      <c r="I158" s="50">
        <f>TRUNC(J158^1.04*6.5,0)</f>
        <v>103</v>
      </c>
      <c r="J158" s="11">
        <v>14.3</v>
      </c>
      <c r="K158" s="50">
        <f>TRUNC(L158^1.04*6.5,0)</f>
        <v>38</v>
      </c>
      <c r="L158" s="11">
        <v>5.58</v>
      </c>
    </row>
    <row r="159" spans="1:12" ht="13.5" customHeight="1">
      <c r="A159" s="50">
        <f t="shared" si="2"/>
        <v>426</v>
      </c>
      <c r="B159" s="11">
        <v>55.9</v>
      </c>
      <c r="C159" s="50">
        <f t="shared" si="2"/>
        <v>334</v>
      </c>
      <c r="D159" s="11">
        <v>44.24</v>
      </c>
      <c r="E159" s="50">
        <f>TRUNC(F159^1.04*6.5,0)</f>
        <v>249</v>
      </c>
      <c r="F159" s="11">
        <v>33.42</v>
      </c>
      <c r="G159" s="50">
        <f>TRUNC(H159^1.04*6.5,0)</f>
        <v>174</v>
      </c>
      <c r="H159" s="11">
        <v>23.66</v>
      </c>
      <c r="I159" s="50">
        <f>TRUNC(J159^1.04*6.5,0)</f>
        <v>102</v>
      </c>
      <c r="J159" s="11">
        <v>14.12</v>
      </c>
      <c r="K159" s="50">
        <f>TRUNC(L159^1.04*6.5,0)</f>
        <v>37</v>
      </c>
      <c r="L159" s="11">
        <v>5.42</v>
      </c>
    </row>
    <row r="160" spans="1:12" ht="13.5" customHeight="1">
      <c r="A160" s="50">
        <f t="shared" si="2"/>
        <v>425</v>
      </c>
      <c r="B160" s="11">
        <v>55.68</v>
      </c>
      <c r="C160" s="50">
        <f t="shared" si="2"/>
        <v>332</v>
      </c>
      <c r="D160" s="11">
        <v>44.02</v>
      </c>
      <c r="E160" s="50">
        <f>TRUNC(F160^1.04*6.5,0)</f>
        <v>248</v>
      </c>
      <c r="F160" s="11">
        <v>33.22</v>
      </c>
      <c r="G160" s="50">
        <f>TRUNC(H160^1.04*6.5,0)</f>
        <v>173</v>
      </c>
      <c r="H160" s="11">
        <v>23.48</v>
      </c>
      <c r="I160" s="50">
        <f>TRUNC(J160^1.04*6.5,0)</f>
        <v>100</v>
      </c>
      <c r="J160" s="11">
        <v>13.94</v>
      </c>
      <c r="K160" s="50">
        <f>TRUNC(L160^1.04*6.5,0)</f>
        <v>36</v>
      </c>
      <c r="L160" s="11">
        <v>5.26</v>
      </c>
    </row>
    <row r="161" spans="1:12" ht="13.5" customHeight="1">
      <c r="A161" s="50">
        <f t="shared" si="2"/>
        <v>423</v>
      </c>
      <c r="B161" s="11">
        <v>55.46</v>
      </c>
      <c r="C161" s="50">
        <f t="shared" si="2"/>
        <v>331</v>
      </c>
      <c r="D161" s="11">
        <v>43.8</v>
      </c>
      <c r="E161" s="50">
        <f>TRUNC(F161^1.04*6.5,0)</f>
        <v>246</v>
      </c>
      <c r="F161" s="11">
        <v>33.02</v>
      </c>
      <c r="G161" s="50">
        <f>TRUNC(H161^1.04*6.5,0)</f>
        <v>171</v>
      </c>
      <c r="H161" s="11">
        <v>23.3</v>
      </c>
      <c r="I161" s="50">
        <f>TRUNC(J161^1.04*6.5,0)</f>
        <v>99</v>
      </c>
      <c r="J161" s="11">
        <v>13.76</v>
      </c>
      <c r="K161" s="50">
        <f>TRUNC(L161^1.04*6.5,0)</f>
        <v>35</v>
      </c>
      <c r="L161" s="11">
        <v>5.1</v>
      </c>
    </row>
    <row r="162" spans="1:12" ht="13.5" customHeight="1">
      <c r="A162" s="50">
        <f t="shared" si="2"/>
        <v>421</v>
      </c>
      <c r="B162" s="11">
        <v>55.24</v>
      </c>
      <c r="C162" s="50">
        <f t="shared" si="2"/>
        <v>329</v>
      </c>
      <c r="D162" s="11">
        <v>43.58</v>
      </c>
      <c r="E162" s="50">
        <f>TRUNC(F162^1.04*6.5,0)</f>
        <v>245</v>
      </c>
      <c r="F162" s="11">
        <v>32.82</v>
      </c>
      <c r="G162" s="50">
        <f>TRUNC(H162^1.04*6.5,0)</f>
        <v>170</v>
      </c>
      <c r="H162" s="11">
        <v>23.12</v>
      </c>
      <c r="I162" s="50">
        <f>TRUNC(J162^1.04*6.5,0)</f>
        <v>97</v>
      </c>
      <c r="J162" s="11">
        <v>13.58</v>
      </c>
      <c r="K162" s="50">
        <f>TRUNC(L162^1.04*6.5,0)</f>
        <v>34</v>
      </c>
      <c r="L162" s="11">
        <v>4.94</v>
      </c>
    </row>
    <row r="163" spans="1:12" ht="13.5" customHeight="1">
      <c r="A163" s="50">
        <f t="shared" si="2"/>
        <v>419</v>
      </c>
      <c r="B163" s="11">
        <v>55.02</v>
      </c>
      <c r="C163" s="50">
        <f t="shared" si="2"/>
        <v>327</v>
      </c>
      <c r="D163" s="11">
        <v>43.36</v>
      </c>
      <c r="E163" s="50">
        <f>TRUNC(F163^1.04*6.5,0)</f>
        <v>243</v>
      </c>
      <c r="F163" s="11">
        <v>32.62</v>
      </c>
      <c r="G163" s="50">
        <f>TRUNC(H163^1.04*6.5,0)</f>
        <v>169</v>
      </c>
      <c r="H163" s="11">
        <v>22.94</v>
      </c>
      <c r="I163" s="50">
        <f>TRUNC(J163^1.04*6.5,0)</f>
        <v>96</v>
      </c>
      <c r="J163" s="11">
        <v>13.4</v>
      </c>
      <c r="K163" s="50">
        <f>TRUNC(L163^1.04*6.5,0)</f>
        <v>33</v>
      </c>
      <c r="L163" s="11">
        <v>4.78</v>
      </c>
    </row>
    <row r="164" spans="1:12" ht="13.5" customHeight="1">
      <c r="A164" s="50">
        <f t="shared" si="2"/>
        <v>418</v>
      </c>
      <c r="B164" s="11">
        <v>54.8</v>
      </c>
      <c r="C164" s="50">
        <f t="shared" si="2"/>
        <v>325</v>
      </c>
      <c r="D164" s="11">
        <v>43.14</v>
      </c>
      <c r="E164" s="50">
        <f>TRUNC(F164^1.04*6.5,0)</f>
        <v>242</v>
      </c>
      <c r="F164" s="11">
        <v>32.42</v>
      </c>
      <c r="G164" s="50">
        <f>TRUNC(H164^1.04*6.5,0)</f>
        <v>167</v>
      </c>
      <c r="H164" s="11">
        <v>22.76</v>
      </c>
      <c r="I164" s="50">
        <f>TRUNC(J164^1.04*6.5,0)</f>
        <v>95</v>
      </c>
      <c r="J164" s="11">
        <v>13.22</v>
      </c>
      <c r="K164" s="50">
        <f>TRUNC(L164^1.04*6.5,0)</f>
        <v>31</v>
      </c>
      <c r="L164" s="11">
        <v>4.62</v>
      </c>
    </row>
    <row r="165" spans="1:12" ht="13.5" customHeight="1">
      <c r="A165" s="50">
        <f t="shared" si="2"/>
        <v>416</v>
      </c>
      <c r="B165" s="11">
        <v>54.58</v>
      </c>
      <c r="C165" s="50">
        <f t="shared" si="2"/>
        <v>324</v>
      </c>
      <c r="D165" s="11">
        <v>42.92</v>
      </c>
      <c r="E165" s="50">
        <f>TRUNC(F165^1.04*6.5,0)</f>
        <v>240</v>
      </c>
      <c r="F165" s="11">
        <v>32.22</v>
      </c>
      <c r="G165" s="50">
        <f>TRUNC(H165^1.04*6.5,0)</f>
        <v>166</v>
      </c>
      <c r="H165" s="11">
        <v>22.58</v>
      </c>
      <c r="I165" s="50">
        <f>TRUNC(J165^1.04*6.5,0)</f>
        <v>93</v>
      </c>
      <c r="J165" s="11">
        <v>13.04</v>
      </c>
      <c r="K165" s="50">
        <f>TRUNC(L165^1.04*6.5,0)</f>
        <v>30</v>
      </c>
      <c r="L165" s="11">
        <v>4.46</v>
      </c>
    </row>
    <row r="166" spans="1:12" ht="13.5" customHeight="1">
      <c r="A166" s="50">
        <f t="shared" si="2"/>
        <v>414</v>
      </c>
      <c r="B166" s="11">
        <v>54.36</v>
      </c>
      <c r="C166" s="50">
        <f t="shared" si="2"/>
        <v>322</v>
      </c>
      <c r="D166" s="11">
        <v>42.7</v>
      </c>
      <c r="E166" s="50">
        <f>TRUNC(F166^1.04*6.5,0)</f>
        <v>239</v>
      </c>
      <c r="F166" s="11">
        <v>32.02</v>
      </c>
      <c r="G166" s="50">
        <f>TRUNC(H166^1.04*6.5,0)</f>
        <v>164</v>
      </c>
      <c r="H166" s="11">
        <v>22.4</v>
      </c>
      <c r="I166" s="50">
        <f>TRUNC(J166^1.04*6.5,0)</f>
        <v>92</v>
      </c>
      <c r="J166" s="11">
        <v>12.86</v>
      </c>
      <c r="K166" s="50">
        <f>TRUNC(L166^1.04*6.5,0)</f>
        <v>29</v>
      </c>
      <c r="L166" s="11">
        <v>4.3</v>
      </c>
    </row>
    <row r="167" spans="1:12" ht="13.5" customHeight="1">
      <c r="A167" s="50">
        <f t="shared" si="2"/>
        <v>412</v>
      </c>
      <c r="B167" s="11">
        <v>54.14</v>
      </c>
      <c r="C167" s="50">
        <f t="shared" si="2"/>
        <v>320</v>
      </c>
      <c r="D167" s="11">
        <v>42.48</v>
      </c>
      <c r="E167" s="50">
        <f>TRUNC(F167^1.04*6.5,0)</f>
        <v>237</v>
      </c>
      <c r="F167" s="11">
        <v>31.82</v>
      </c>
      <c r="G167" s="50">
        <f>TRUNC(H167^1.04*6.5,0)</f>
        <v>163</v>
      </c>
      <c r="H167" s="11">
        <v>22.22</v>
      </c>
      <c r="I167" s="50">
        <f>TRUNC(J167^1.04*6.5,0)</f>
        <v>91</v>
      </c>
      <c r="J167" s="11">
        <v>12.68</v>
      </c>
      <c r="K167" s="50">
        <f>TRUNC(L167^1.04*6.5,0)</f>
        <v>28</v>
      </c>
      <c r="L167" s="11">
        <v>4.14</v>
      </c>
    </row>
    <row r="168" spans="1:12" ht="13.5" customHeight="1">
      <c r="A168" s="50">
        <f t="shared" si="2"/>
        <v>411</v>
      </c>
      <c r="B168" s="11">
        <v>53.92</v>
      </c>
      <c r="C168" s="50">
        <f t="shared" si="2"/>
        <v>319</v>
      </c>
      <c r="D168" s="11">
        <v>42.26</v>
      </c>
      <c r="E168" s="50">
        <f>TRUNC(F168^1.04*6.5,0)</f>
        <v>235</v>
      </c>
      <c r="F168" s="11">
        <v>31.62</v>
      </c>
      <c r="G168" s="50">
        <f>TRUNC(H168^1.04*6.5,0)</f>
        <v>162</v>
      </c>
      <c r="H168" s="11">
        <v>22.04</v>
      </c>
      <c r="I168" s="50">
        <f>TRUNC(J168^1.04*6.5,0)</f>
        <v>89</v>
      </c>
      <c r="J168" s="11">
        <v>12.5</v>
      </c>
      <c r="K168" s="50">
        <f>TRUNC(L168^1.04*6.5,0)</f>
        <v>27</v>
      </c>
      <c r="L168" s="11">
        <v>3.98</v>
      </c>
    </row>
    <row r="169" spans="1:12" ht="13.5" customHeight="1">
      <c r="A169" s="50">
        <f t="shared" si="2"/>
        <v>409</v>
      </c>
      <c r="B169" s="11">
        <v>53.7</v>
      </c>
      <c r="C169" s="50">
        <f t="shared" si="2"/>
        <v>317</v>
      </c>
      <c r="D169" s="11">
        <v>42.04</v>
      </c>
      <c r="E169" s="50">
        <f>TRUNC(F169^1.04*6.5,0)</f>
        <v>234</v>
      </c>
      <c r="F169" s="11">
        <v>31.42</v>
      </c>
      <c r="G169" s="50">
        <f>TRUNC(H169^1.04*6.5,0)</f>
        <v>160</v>
      </c>
      <c r="H169" s="11">
        <v>21.86</v>
      </c>
      <c r="I169" s="50">
        <f>TRUNC(J169^1.04*6.5,0)</f>
        <v>88</v>
      </c>
      <c r="J169" s="11">
        <v>12.32</v>
      </c>
      <c r="K169" s="50">
        <f>TRUNC(L169^1.04*6.5,0)</f>
        <v>26</v>
      </c>
      <c r="L169" s="11">
        <v>3.82</v>
      </c>
    </row>
  </sheetData>
  <printOptions horizontalCentered="1"/>
  <pageMargins left="0.75" right="0.75" top="0.75" bottom="0.75" header="0.5" footer="0.5"/>
  <pageSetup horizontalDpi="4000" verticalDpi="4000" orientation="portrait" scale="90" r:id="rId1"/>
  <headerFooter alignWithMargins="0">
    <oddHeader xml:space="preserve">&amp;C&amp;"Times,Bold"ALBERTA  YOUTH  SCORING  TABLES  </oddHeader>
    <oddFooter>&amp;C&amp;"Times,Bold"&amp;10BANTAMS - PEEWEES  GIRLS  AND  BOYS</oddFooter>
  </headerFooter>
  <rowBreaks count="2" manualBreakCount="2">
    <brk id="59" max="255" man="1"/>
    <brk id="11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mg</cp:lastModifiedBy>
  <cp:lastPrinted>2007-04-10T19:26:43Z</cp:lastPrinted>
  <dcterms:created xsi:type="dcterms:W3CDTF">2003-06-12T21:46:38Z</dcterms:created>
  <dcterms:modified xsi:type="dcterms:W3CDTF">2007-04-10T21:33:25Z</dcterms:modified>
  <cp:category/>
  <cp:version/>
  <cp:contentType/>
  <cp:contentStatus/>
</cp:coreProperties>
</file>